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00" windowHeight="5990" activeTab="0"/>
  </bookViews>
  <sheets>
    <sheet name="Φύλλο4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<sst xmlns="http://schemas.openxmlformats.org/spreadsheetml/2006/main" count="131" uniqueCount="32">
  <si>
    <t>MRP</t>
  </si>
  <si>
    <t>BOM Amp Booster</t>
  </si>
  <si>
    <t>Lead time</t>
  </si>
  <si>
    <t>Safety Stock</t>
  </si>
  <si>
    <t>Lot size</t>
  </si>
  <si>
    <t>Minimum quantity</t>
  </si>
  <si>
    <t>Period 0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</si>
  <si>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</si>
  <si>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</si>
  <si>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</si>
  <si>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</si>
  <si>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</si>
  <si>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</si>
  <si>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</si>
  <si>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</si>
  <si>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Gross requirements</t>
  </si>
  <si>
    <t>Scheduled receipts</t>
  </si>
  <si>
    <t>On Hand Inventory</t>
  </si>
  <si>
    <t>Planned receipts</t>
  </si>
  <si>
    <t>Planned orders</t>
  </si>
  <si>
    <t>=</t>
  </si>
  <si>
    <t>MRP Test</t>
  </si>
  <si>
    <t>A</t>
  </si>
  <si>
    <t>B</t>
  </si>
  <si>
    <t>C</t>
  </si>
  <si>
    <t>D</t>
  </si>
  <si>
    <t>Κύριο πρόγραμμα παραγωγής (Master Production schedule)</t>
  </si>
  <si>
    <t>Week</t>
  </si>
  <si>
    <t>Item</t>
  </si>
  <si>
    <t>Lead Time</t>
  </si>
  <si>
    <t>Quantity on hand</t>
  </si>
  <si>
    <t>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</si>
</sst>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 Greek"/>
      <family val="0"/>
    </font>
    <font>
      <sz val="10"/>
      <color indexed="16"/>
      <name val="Arial Greek"/>
      <family val="2"/>
    </font>
    <font>
      <sz val="10"/>
      <color indexed="12"/>
      <name val="Arial Greek"/>
      <family val="2"/>
    </font>
    <font>
      <b/>
      <sz val="10"/>
      <color indexed="21"/>
      <name val="Arial Greek"/>
      <family val="2"/>
    </font>
    <font>
      <b/>
      <sz val="10"/>
      <color indexed="20"/>
      <name val="Arial Greek"/>
      <family val="2"/>
    </font>
    <font>
      <sz val="10"/>
      <color indexed="10"/>
      <name val="Arial Greek"/>
      <family val="2"/>
    </font>
    <font>
      <b/>
      <sz val="14"/>
      <color indexed="16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sz val="14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3</xdr:row>
      <xdr:rowOff>47625</xdr:rowOff>
    </xdr:from>
    <xdr:to>
      <xdr:col>9</xdr:col>
      <xdr:colOff>314325</xdr:colOff>
      <xdr:row>7</xdr:row>
      <xdr:rowOff>9525</xdr:rowOff>
    </xdr:to>
    <xdr:sp>
      <xdr:nvSpPr>
        <xdr:cNvPr id="1" name="messageTextbox"/>
        <xdr:cNvSpPr txBox="1">
          <a:spLocks noChangeArrowheads="1"/>
        </xdr:cNvSpPr>
      </xdr:nvSpPr>
      <xdr:spPr>
        <a:xfrm>
          <a:off x="3695700" y="742950"/>
          <a:ext cx="3790950" cy="1428750"/>
        </a:xfrm>
        <a:prstGeom prst="rect">
          <a:avLst/>
        </a:prstGeom>
        <a:solidFill>
          <a:srgbClr val="FFCC99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Enter the data in the shaded area. Press CTRL-SHIFT-M to return to the indented bill of materials/product tree. Do not change the names in the red shaded box. Return to the indented Bill of Materials if you need to do so.</a:t>
          </a:r>
        </a:p>
      </xdr:txBody>
    </xdr:sp>
    <xdr:clientData fPrintsWithSheet="0"/>
  </xdr:twoCellAnchor>
  <xdr:twoCellAnchor editAs="oneCell">
    <xdr:from>
      <xdr:col>1</xdr:col>
      <xdr:colOff>0</xdr:colOff>
      <xdr:row>2</xdr:row>
      <xdr:rowOff>0</xdr:rowOff>
    </xdr:from>
    <xdr:to>
      <xdr:col>14</xdr:col>
      <xdr:colOff>542925</xdr:colOff>
      <xdr:row>9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57200"/>
          <a:ext cx="104965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695325</xdr:colOff>
      <xdr:row>14</xdr:row>
      <xdr:rowOff>38100</xdr:rowOff>
    </xdr:from>
    <xdr:to>
      <xdr:col>21</xdr:col>
      <xdr:colOff>266700</xdr:colOff>
      <xdr:row>28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34925" y="3705225"/>
          <a:ext cx="43148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2"/>
  <sheetViews>
    <sheetView tabSelected="1" zoomScale="75" zoomScaleNormal="75" zoomScalePageLayoutView="0" workbookViewId="0" topLeftCell="A4">
      <selection activeCell="N35" sqref="N35"/>
    </sheetView>
  </sheetViews>
  <sheetFormatPr defaultColWidth="9.125" defaultRowHeight="12.75"/>
  <cols>
    <col min="1" max="1" width="9.125" style="1" customWidth="1"/>
    <col min="2" max="2" width="21.125" style="1" customWidth="1"/>
    <col min="3" max="17" width="9.125" style="1" customWidth="1"/>
    <col min="18" max="18" width="20.25390625" style="1" customWidth="1"/>
    <col min="19" max="19" width="9.125" style="1" customWidth="1"/>
    <col min="20" max="20" width="14.625" style="1" customWidth="1"/>
    <col min="21" max="16384" width="9.125" style="1" customWidth="1"/>
  </cols>
  <sheetData>
    <row r="1" ht="18">
      <c r="B1" s="13" t="s">
        <v>21</v>
      </c>
    </row>
    <row r="2" ht="18">
      <c r="R2" s="14" t="s">
        <v>26</v>
      </c>
    </row>
    <row r="3" spans="2:21" ht="18.75" thickBot="1">
      <c r="B3" s="2" t="s">
        <v>0</v>
      </c>
      <c r="C3" s="2"/>
      <c r="D3" s="2"/>
      <c r="S3" s="15"/>
      <c r="T3" s="15"/>
      <c r="U3" s="15"/>
    </row>
    <row r="4" spans="2:21" ht="19.5" thickBot="1">
      <c r="B4" s="3"/>
      <c r="C4" s="3"/>
      <c r="R4" s="16" t="s">
        <v>27</v>
      </c>
      <c r="S4" s="17">
        <v>6</v>
      </c>
      <c r="T4" s="17">
        <v>7</v>
      </c>
      <c r="U4" s="17">
        <v>8</v>
      </c>
    </row>
    <row r="5" spans="18:21" ht="38.25" thickBot="1">
      <c r="R5" s="18" t="s">
        <v>15</v>
      </c>
      <c r="S5" s="19"/>
      <c r="T5" s="19"/>
      <c r="U5" s="19">
        <v>80</v>
      </c>
    </row>
    <row r="6" spans="18:21" ht="19.5" thickBot="1">
      <c r="R6" s="14"/>
      <c r="S6" s="15"/>
      <c r="T6" s="15"/>
      <c r="U6" s="15"/>
    </row>
    <row r="7" spans="2:21" ht="38.25" thickBot="1">
      <c r="B7" s="4"/>
      <c r="R7" s="16" t="s">
        <v>28</v>
      </c>
      <c r="S7" s="17" t="s">
        <v>29</v>
      </c>
      <c r="T7" s="17" t="s">
        <v>30</v>
      </c>
      <c r="U7" s="15"/>
    </row>
    <row r="8" spans="18:21" s="5" customFormat="1" ht="19.5" thickBot="1">
      <c r="R8" s="18" t="s">
        <v>22</v>
      </c>
      <c r="S8" s="19">
        <v>2</v>
      </c>
      <c r="T8" s="19">
        <v>30</v>
      </c>
      <c r="U8" s="15"/>
    </row>
    <row r="9" spans="2:21" ht="19.5" thickBot="1">
      <c r="B9" s="7"/>
      <c r="D9" s="6"/>
      <c r="R9" s="18" t="s">
        <v>23</v>
      </c>
      <c r="S9" s="19">
        <v>1</v>
      </c>
      <c r="T9" s="19">
        <v>50</v>
      </c>
      <c r="U9" s="15"/>
    </row>
    <row r="10" spans="2:21" ht="19.5" thickBot="1">
      <c r="B10" s="7"/>
      <c r="D10" s="6"/>
      <c r="R10" s="18" t="s">
        <v>24</v>
      </c>
      <c r="S10" s="19">
        <v>2</v>
      </c>
      <c r="T10" s="19">
        <v>80</v>
      </c>
      <c r="U10" s="15"/>
    </row>
    <row r="11" spans="2:21" ht="18" thickBot="1">
      <c r="B11" s="7"/>
      <c r="D11" s="6"/>
      <c r="R11" s="18" t="s">
        <v>25</v>
      </c>
      <c r="S11" s="19">
        <v>2</v>
      </c>
      <c r="T11" s="19">
        <v>100</v>
      </c>
      <c r="U11" s="15"/>
    </row>
    <row r="12" spans="2:21" ht="18" thickBot="1">
      <c r="B12" s="7"/>
      <c r="D12" s="6"/>
      <c r="R12" s="18" t="s">
        <v>31</v>
      </c>
      <c r="S12" s="19">
        <v>1</v>
      </c>
      <c r="T12" s="19">
        <v>80</v>
      </c>
      <c r="U12" s="15"/>
    </row>
    <row r="13" spans="2:4" ht="12">
      <c r="B13" s="7"/>
      <c r="D13" s="6"/>
    </row>
    <row r="14" spans="2:4" ht="12">
      <c r="B14" s="7"/>
      <c r="D14" s="6"/>
    </row>
    <row r="15" spans="2:4" ht="12.75">
      <c r="B15" s="7"/>
      <c r="D15" s="6"/>
    </row>
    <row r="16" spans="2:4" ht="12.75">
      <c r="B16" s="7"/>
      <c r="D16" s="6"/>
    </row>
    <row r="17" ht="12.75"/>
    <row r="18" ht="12.75"/>
    <row r="19" spans="4:12" ht="12.75">
      <c r="D19" s="10"/>
      <c r="H19" s="10">
        <f>IF(I20&lt;1,"Lot size must be &gt;=1","")</f>
      </c>
      <c r="L19" s="10"/>
    </row>
    <row r="20" spans="2:11" s="5" customFormat="1" ht="25.5">
      <c r="B20" s="8" t="s">
        <v>22</v>
      </c>
      <c r="D20" s="5" t="s">
        <v>2</v>
      </c>
      <c r="E20" s="9">
        <v>1</v>
      </c>
      <c r="F20" s="5" t="s">
        <v>3</v>
      </c>
      <c r="G20" s="9">
        <v>0</v>
      </c>
      <c r="H20" s="5" t="s">
        <v>4</v>
      </c>
      <c r="I20" s="9">
        <v>1</v>
      </c>
      <c r="J20" s="5" t="s">
        <v>5</v>
      </c>
      <c r="K20" s="9">
        <v>0</v>
      </c>
    </row>
    <row r="21" spans="3:11" ht="12.75">
      <c r="C21" s="1" t="s">
        <v>6</v>
      </c>
      <c r="D21" s="1" t="s">
        <v>7</v>
      </c>
      <c r="E21" s="1" t="s">
        <v>8</v>
      </c>
      <c r="F21" s="1" t="s">
        <v>9</v>
      </c>
      <c r="G21" s="1" t="s">
        <v>10</v>
      </c>
      <c r="H21" s="1" t="s">
        <v>11</v>
      </c>
      <c r="I21" s="1" t="s">
        <v>12</v>
      </c>
      <c r="J21" s="1" t="s">
        <v>13</v>
      </c>
      <c r="K21" s="1" t="s">
        <v>14</v>
      </c>
    </row>
    <row r="22" spans="2:11" ht="12.75">
      <c r="B22" s="1" t="s">
        <v>15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80</v>
      </c>
    </row>
    <row r="23" spans="2:13" ht="12.75">
      <c r="B23" s="1" t="s">
        <v>16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3" ht="12.75">
      <c r="B24" s="1" t="s">
        <v>17</v>
      </c>
      <c r="C24" s="6">
        <v>30</v>
      </c>
    </row>
    <row r="25" ht="12.75">
      <c r="B25" s="1" t="str">
        <f>IF(M20=1,"Net requirements","NET POQ Req")</f>
        <v>NET POQ Req</v>
      </c>
    </row>
    <row r="26" ht="12.75">
      <c r="B26" s="1" t="s">
        <v>18</v>
      </c>
    </row>
    <row r="27" ht="12.75">
      <c r="B27" s="1" t="s">
        <v>19</v>
      </c>
    </row>
    <row r="28" ht="12.75"/>
    <row r="29" spans="2:13" ht="25.5">
      <c r="B29" s="8"/>
      <c r="C29" s="5"/>
      <c r="D29" s="5" t="s">
        <v>2</v>
      </c>
      <c r="E29" s="9"/>
      <c r="F29" s="5" t="s">
        <v>3</v>
      </c>
      <c r="G29" s="9">
        <v>0</v>
      </c>
      <c r="H29" s="5" t="s">
        <v>4</v>
      </c>
      <c r="I29" s="9">
        <v>1</v>
      </c>
      <c r="J29" s="5" t="s">
        <v>5</v>
      </c>
      <c r="K29" s="9">
        <v>0</v>
      </c>
      <c r="L29" s="5"/>
      <c r="M29" s="5"/>
    </row>
    <row r="30" spans="3:11" ht="12">
      <c r="C30" s="1" t="s">
        <v>6</v>
      </c>
      <c r="D30" s="1" t="s">
        <v>7</v>
      </c>
      <c r="E30" s="1" t="s">
        <v>8</v>
      </c>
      <c r="F30" s="1" t="s">
        <v>9</v>
      </c>
      <c r="G30" s="1" t="s">
        <v>10</v>
      </c>
      <c r="H30" s="1" t="s">
        <v>11</v>
      </c>
      <c r="I30" s="1" t="s">
        <v>12</v>
      </c>
      <c r="J30" s="1" t="s">
        <v>13</v>
      </c>
      <c r="K30" s="1" t="s">
        <v>14</v>
      </c>
    </row>
    <row r="31" spans="2:13" ht="12">
      <c r="B31" s="1" t="s">
        <v>15</v>
      </c>
      <c r="D31" s="12">
        <f>+$D$10*D27</f>
        <v>0</v>
      </c>
      <c r="E31" s="12">
        <f aca="true" t="shared" si="0" ref="E31:K31">+$D$10*E27</f>
        <v>0</v>
      </c>
      <c r="F31" s="12">
        <f t="shared" si="0"/>
        <v>0</v>
      </c>
      <c r="G31" s="12">
        <f t="shared" si="0"/>
        <v>0</v>
      </c>
      <c r="H31" s="12">
        <f t="shared" si="0"/>
        <v>0</v>
      </c>
      <c r="I31" s="12">
        <f t="shared" si="0"/>
        <v>0</v>
      </c>
      <c r="J31" s="12">
        <f t="shared" si="0"/>
        <v>0</v>
      </c>
      <c r="K31" s="12">
        <f t="shared" si="0"/>
        <v>0</v>
      </c>
      <c r="L31" s="11"/>
      <c r="M31" s="11"/>
    </row>
    <row r="32" spans="2:13" ht="12">
      <c r="B32" s="1" t="s">
        <v>16</v>
      </c>
      <c r="D32" s="6"/>
      <c r="E32" s="6"/>
      <c r="F32" s="6"/>
      <c r="G32" s="6"/>
      <c r="H32" s="6"/>
      <c r="I32" s="6"/>
      <c r="J32" s="6"/>
      <c r="K32" s="6"/>
      <c r="L32" s="11"/>
      <c r="M32" s="11"/>
    </row>
    <row r="33" spans="2:3" ht="12">
      <c r="B33" s="1" t="s">
        <v>17</v>
      </c>
      <c r="C33" s="6"/>
    </row>
    <row r="34" spans="2:11" ht="12">
      <c r="B34" s="1" t="str">
        <f>IF(M29=1,"Net requirements","NET POQ Req")</f>
        <v>NET POQ Req</v>
      </c>
      <c r="D34" s="1">
        <f aca="true" t="shared" si="1" ref="D34:K34">MAX(D31-D32-D33+$G29,0)</f>
        <v>0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  <c r="K34" s="1">
        <f t="shared" si="1"/>
        <v>0</v>
      </c>
    </row>
    <row r="35" spans="2:11" ht="12">
      <c r="B35" s="1" t="s">
        <v>18</v>
      </c>
      <c r="D35" s="1">
        <f aca="true" t="shared" si="2" ref="D35:K35">IF(D34&gt;0,IF(ROUNDUP(D34/$I29,0)*$I29&gt;=$K29,ROUNDUP(D34/$I29,0),ROUNDUP($K29/$I29,0))*$I29,0)</f>
        <v>0</v>
      </c>
      <c r="E35" s="1">
        <f t="shared" si="2"/>
        <v>0</v>
      </c>
      <c r="F35" s="1">
        <f t="shared" si="2"/>
        <v>0</v>
      </c>
      <c r="G35" s="1">
        <f t="shared" si="2"/>
        <v>0</v>
      </c>
      <c r="H35" s="1">
        <f t="shared" si="2"/>
        <v>0</v>
      </c>
      <c r="I35" s="1">
        <f t="shared" si="2"/>
        <v>0</v>
      </c>
      <c r="J35" s="1">
        <f t="shared" si="2"/>
        <v>0</v>
      </c>
      <c r="K35" s="1">
        <f t="shared" si="2"/>
        <v>0</v>
      </c>
    </row>
    <row r="36" spans="2:11" ht="12">
      <c r="B36" s="1" t="s">
        <v>19</v>
      </c>
      <c r="D36" s="1">
        <f aca="true" t="shared" si="3" ref="D36:K36">INDEX(D35:T35,1,$E29+1)</f>
        <v>0</v>
      </c>
      <c r="E36" s="1">
        <f t="shared" si="3"/>
        <v>0</v>
      </c>
      <c r="F36" s="1">
        <f t="shared" si="3"/>
        <v>0</v>
      </c>
      <c r="G36" s="1">
        <f t="shared" si="3"/>
        <v>0</v>
      </c>
      <c r="H36" s="1">
        <f t="shared" si="3"/>
        <v>0</v>
      </c>
      <c r="I36" s="1">
        <f t="shared" si="3"/>
        <v>0</v>
      </c>
      <c r="J36" s="1">
        <f t="shared" si="3"/>
        <v>0</v>
      </c>
      <c r="K36" s="1">
        <f t="shared" si="3"/>
        <v>0</v>
      </c>
    </row>
    <row r="38" spans="2:13" ht="25.5">
      <c r="B38" s="8"/>
      <c r="C38" s="5"/>
      <c r="D38" s="5" t="s">
        <v>2</v>
      </c>
      <c r="E38" s="9"/>
      <c r="F38" s="5" t="s">
        <v>3</v>
      </c>
      <c r="G38" s="9">
        <v>0</v>
      </c>
      <c r="H38" s="5" t="s">
        <v>4</v>
      </c>
      <c r="I38" s="9">
        <v>1</v>
      </c>
      <c r="J38" s="5" t="s">
        <v>5</v>
      </c>
      <c r="K38" s="9">
        <v>0</v>
      </c>
      <c r="L38" s="5"/>
      <c r="M38" s="5"/>
    </row>
    <row r="39" spans="3:11" ht="12">
      <c r="C39" s="1" t="s">
        <v>6</v>
      </c>
      <c r="D39" s="1" t="s">
        <v>7</v>
      </c>
      <c r="E39" s="1" t="s">
        <v>8</v>
      </c>
      <c r="F39" s="1" t="s">
        <v>9</v>
      </c>
      <c r="G39" s="1" t="s">
        <v>10</v>
      </c>
      <c r="H39" s="1" t="s">
        <v>11</v>
      </c>
      <c r="I39" s="1" t="s">
        <v>12</v>
      </c>
      <c r="J39" s="1" t="s">
        <v>13</v>
      </c>
      <c r="K39" s="1" t="s">
        <v>14</v>
      </c>
    </row>
    <row r="40" spans="2:13" ht="12">
      <c r="B40" s="1" t="s">
        <v>15</v>
      </c>
      <c r="D40" s="12">
        <f>+$D$13*D27</f>
        <v>0</v>
      </c>
      <c r="E40" s="12">
        <f aca="true" t="shared" si="4" ref="E40:K40">+$D$13*E27</f>
        <v>0</v>
      </c>
      <c r="F40" s="12">
        <f t="shared" si="4"/>
        <v>0</v>
      </c>
      <c r="G40" s="12">
        <f t="shared" si="4"/>
        <v>0</v>
      </c>
      <c r="H40" s="12">
        <f t="shared" si="4"/>
        <v>0</v>
      </c>
      <c r="I40" s="12">
        <f t="shared" si="4"/>
        <v>0</v>
      </c>
      <c r="J40" s="12">
        <f t="shared" si="4"/>
        <v>0</v>
      </c>
      <c r="K40" s="12">
        <f t="shared" si="4"/>
        <v>0</v>
      </c>
      <c r="L40" s="11"/>
      <c r="M40" s="11"/>
    </row>
    <row r="41" spans="2:13" ht="12">
      <c r="B41" s="1" t="s">
        <v>16</v>
      </c>
      <c r="D41" s="6"/>
      <c r="E41" s="6"/>
      <c r="F41" s="6"/>
      <c r="G41" s="6"/>
      <c r="H41" s="6"/>
      <c r="I41" s="6"/>
      <c r="J41" s="6"/>
      <c r="K41" s="6"/>
      <c r="L41" s="11"/>
      <c r="M41" s="11"/>
    </row>
    <row r="42" spans="2:3" ht="12">
      <c r="B42" s="1" t="s">
        <v>17</v>
      </c>
      <c r="C42" s="6"/>
    </row>
    <row r="43" spans="2:11" ht="12">
      <c r="B43" s="1" t="str">
        <f>IF(M38=1,"Net requirements","NET POQ Req")</f>
        <v>NET POQ Req</v>
      </c>
      <c r="D43" s="1">
        <f aca="true" t="shared" si="5" ref="D43:K43">MAX(D40-D41-D42+$G38,0)</f>
        <v>0</v>
      </c>
      <c r="E43" s="1">
        <f t="shared" si="5"/>
        <v>0</v>
      </c>
      <c r="F43" s="1">
        <f t="shared" si="5"/>
        <v>0</v>
      </c>
      <c r="G43" s="1">
        <f t="shared" si="5"/>
        <v>0</v>
      </c>
      <c r="H43" s="1">
        <f t="shared" si="5"/>
        <v>0</v>
      </c>
      <c r="I43" s="1">
        <f t="shared" si="5"/>
        <v>0</v>
      </c>
      <c r="J43" s="1">
        <f t="shared" si="5"/>
        <v>0</v>
      </c>
      <c r="K43" s="1">
        <f t="shared" si="5"/>
        <v>0</v>
      </c>
    </row>
    <row r="44" spans="2:11" ht="12">
      <c r="B44" s="1" t="s">
        <v>18</v>
      </c>
      <c r="D44" s="1">
        <f aca="true" t="shared" si="6" ref="D44:K44">IF(D43&gt;0,IF(ROUNDUP(D43/$I38,0)*$I38&gt;=$K38,ROUNDUP(D43/$I38,0),ROUNDUP($K38/$I38,0))*$I38,0)</f>
        <v>0</v>
      </c>
      <c r="E44" s="1">
        <f t="shared" si="6"/>
        <v>0</v>
      </c>
      <c r="F44" s="1">
        <f t="shared" si="6"/>
        <v>0</v>
      </c>
      <c r="G44" s="1">
        <f t="shared" si="6"/>
        <v>0</v>
      </c>
      <c r="H44" s="1">
        <f t="shared" si="6"/>
        <v>0</v>
      </c>
      <c r="I44" s="1">
        <f t="shared" si="6"/>
        <v>0</v>
      </c>
      <c r="J44" s="1">
        <f t="shared" si="6"/>
        <v>0</v>
      </c>
      <c r="K44" s="1">
        <f t="shared" si="6"/>
        <v>0</v>
      </c>
    </row>
    <row r="45" spans="2:11" ht="12">
      <c r="B45" s="1" t="s">
        <v>19</v>
      </c>
      <c r="D45" s="1">
        <f aca="true" t="shared" si="7" ref="D45:K45">INDEX(D44:T44,1,$E38+1)</f>
        <v>0</v>
      </c>
      <c r="E45" s="1">
        <f t="shared" si="7"/>
        <v>0</v>
      </c>
      <c r="F45" s="1">
        <f t="shared" si="7"/>
        <v>0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</row>
    <row r="47" spans="2:13" ht="25.5">
      <c r="B47" s="8"/>
      <c r="C47" s="5"/>
      <c r="D47" s="5" t="s">
        <v>2</v>
      </c>
      <c r="E47" s="9"/>
      <c r="F47" s="5" t="s">
        <v>3</v>
      </c>
      <c r="G47" s="9">
        <v>0</v>
      </c>
      <c r="H47" s="5" t="s">
        <v>4</v>
      </c>
      <c r="I47" s="9">
        <v>1</v>
      </c>
      <c r="J47" s="5" t="s">
        <v>5</v>
      </c>
      <c r="K47" s="9">
        <v>0</v>
      </c>
      <c r="L47" s="5"/>
      <c r="M47" s="5"/>
    </row>
    <row r="48" spans="3:11" ht="12">
      <c r="C48" s="1" t="s">
        <v>6</v>
      </c>
      <c r="D48" s="1" t="s">
        <v>7</v>
      </c>
      <c r="E48" s="1" t="s">
        <v>8</v>
      </c>
      <c r="F48" s="1" t="s">
        <v>9</v>
      </c>
      <c r="G48" s="1" t="s">
        <v>10</v>
      </c>
      <c r="H48" s="1" t="s">
        <v>11</v>
      </c>
      <c r="I48" s="1" t="s">
        <v>12</v>
      </c>
      <c r="J48" s="1" t="s">
        <v>13</v>
      </c>
      <c r="K48" s="1" t="s">
        <v>14</v>
      </c>
    </row>
    <row r="49" spans="2:13" ht="12">
      <c r="B49" s="1" t="s">
        <v>15</v>
      </c>
      <c r="D49" s="12">
        <f>+$D$11*D36+$D$14*D45</f>
        <v>0</v>
      </c>
      <c r="E49" s="12">
        <f aca="true" t="shared" si="8" ref="E49:K49">+$D$11*E36+$D$14*E45</f>
        <v>0</v>
      </c>
      <c r="F49" s="12">
        <f t="shared" si="8"/>
        <v>0</v>
      </c>
      <c r="G49" s="12">
        <f t="shared" si="8"/>
        <v>0</v>
      </c>
      <c r="H49" s="12">
        <f t="shared" si="8"/>
        <v>0</v>
      </c>
      <c r="I49" s="12">
        <f t="shared" si="8"/>
        <v>0</v>
      </c>
      <c r="J49" s="12">
        <f t="shared" si="8"/>
        <v>0</v>
      </c>
      <c r="K49" s="12">
        <f t="shared" si="8"/>
        <v>0</v>
      </c>
      <c r="L49" s="11"/>
      <c r="M49" s="11"/>
    </row>
    <row r="50" spans="2:13" ht="12">
      <c r="B50" s="1" t="s">
        <v>16</v>
      </c>
      <c r="D50" s="6"/>
      <c r="E50" s="6"/>
      <c r="F50" s="6"/>
      <c r="G50" s="6"/>
      <c r="H50" s="6"/>
      <c r="I50" s="6"/>
      <c r="J50" s="6"/>
      <c r="K50" s="6"/>
      <c r="L50" s="11"/>
      <c r="M50" s="11"/>
    </row>
    <row r="51" spans="2:3" ht="12">
      <c r="B51" s="1" t="s">
        <v>17</v>
      </c>
      <c r="C51" s="6"/>
    </row>
    <row r="52" spans="2:11" ht="12">
      <c r="B52" s="1" t="str">
        <f>IF(M47=1,"Net requirements","NET POQ Req")</f>
        <v>NET POQ Req</v>
      </c>
      <c r="D52" s="1">
        <f aca="true" t="shared" si="9" ref="D52:K52">MAX(D49-D50-D51+$G47,0)</f>
        <v>0</v>
      </c>
      <c r="E52" s="1">
        <f t="shared" si="9"/>
        <v>0</v>
      </c>
      <c r="F52" s="1">
        <f t="shared" si="9"/>
        <v>0</v>
      </c>
      <c r="G52" s="1">
        <f t="shared" si="9"/>
        <v>0</v>
      </c>
      <c r="H52" s="1">
        <f t="shared" si="9"/>
        <v>0</v>
      </c>
      <c r="I52" s="1">
        <f t="shared" si="9"/>
        <v>0</v>
      </c>
      <c r="J52" s="1">
        <f t="shared" si="9"/>
        <v>0</v>
      </c>
      <c r="K52" s="1">
        <f t="shared" si="9"/>
        <v>0</v>
      </c>
    </row>
    <row r="53" spans="2:11" ht="12">
      <c r="B53" s="1" t="s">
        <v>18</v>
      </c>
      <c r="D53" s="1">
        <f aca="true" t="shared" si="10" ref="D53:K53">IF(D52&gt;0,IF(ROUNDUP(D52/$I47,0)*$I47&gt;=$K47,ROUNDUP(D52/$I47,0),ROUNDUP($K47/$I47,0))*$I47,0)</f>
        <v>0</v>
      </c>
      <c r="E53" s="1">
        <f t="shared" si="10"/>
        <v>0</v>
      </c>
      <c r="F53" s="1">
        <f t="shared" si="10"/>
        <v>0</v>
      </c>
      <c r="G53" s="1">
        <f t="shared" si="10"/>
        <v>0</v>
      </c>
      <c r="H53" s="1">
        <f t="shared" si="10"/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</row>
    <row r="54" spans="2:11" ht="12">
      <c r="B54" s="1" t="s">
        <v>19</v>
      </c>
      <c r="D54" s="1">
        <f aca="true" t="shared" si="11" ref="D54:K54">INDEX(D53:T53,1,$E47+1)</f>
        <v>0</v>
      </c>
      <c r="E54" s="1">
        <f t="shared" si="11"/>
        <v>0</v>
      </c>
      <c r="F54" s="1">
        <f t="shared" si="11"/>
        <v>0</v>
      </c>
      <c r="G54" s="1">
        <f t="shared" si="11"/>
        <v>0</v>
      </c>
      <c r="H54" s="1">
        <f t="shared" si="11"/>
        <v>0</v>
      </c>
      <c r="I54" s="1">
        <f t="shared" si="11"/>
        <v>0</v>
      </c>
      <c r="J54" s="1">
        <f t="shared" si="11"/>
        <v>0</v>
      </c>
      <c r="K54" s="1">
        <f t="shared" si="11"/>
        <v>0</v>
      </c>
    </row>
    <row r="56" spans="2:13" ht="25.5">
      <c r="B56" s="8"/>
      <c r="C56" s="5"/>
      <c r="D56" s="5" t="s">
        <v>2</v>
      </c>
      <c r="E56" s="9"/>
      <c r="F56" s="5" t="s">
        <v>3</v>
      </c>
      <c r="G56" s="9">
        <v>0</v>
      </c>
      <c r="H56" s="5" t="s">
        <v>4</v>
      </c>
      <c r="I56" s="9">
        <v>1</v>
      </c>
      <c r="J56" s="5" t="s">
        <v>5</v>
      </c>
      <c r="K56" s="9">
        <v>0</v>
      </c>
      <c r="L56" s="5"/>
      <c r="M56" s="5"/>
    </row>
    <row r="57" spans="3:11" ht="12">
      <c r="C57" s="1" t="s">
        <v>6</v>
      </c>
      <c r="D57" s="1" t="s">
        <v>7</v>
      </c>
      <c r="E57" s="1" t="s">
        <v>8</v>
      </c>
      <c r="F57" s="1" t="s">
        <v>9</v>
      </c>
      <c r="G57" s="1" t="s">
        <v>10</v>
      </c>
      <c r="H57" s="1" t="s">
        <v>11</v>
      </c>
      <c r="I57" s="1" t="s">
        <v>12</v>
      </c>
      <c r="J57" s="1" t="s">
        <v>13</v>
      </c>
      <c r="K57" s="1" t="s">
        <v>14</v>
      </c>
    </row>
    <row r="58" spans="2:13" ht="12">
      <c r="B58" s="1" t="s">
        <v>15</v>
      </c>
      <c r="D58" s="12">
        <f>+$D$12*D36+$D$15*D45</f>
        <v>0</v>
      </c>
      <c r="E58" s="12">
        <f aca="true" t="shared" si="12" ref="E58:K58">+$D$12*E36+$D$15*E45</f>
        <v>0</v>
      </c>
      <c r="F58" s="12">
        <f t="shared" si="12"/>
        <v>0</v>
      </c>
      <c r="G58" s="12">
        <f t="shared" si="12"/>
        <v>0</v>
      </c>
      <c r="H58" s="12">
        <f t="shared" si="12"/>
        <v>0</v>
      </c>
      <c r="I58" s="12">
        <f t="shared" si="12"/>
        <v>0</v>
      </c>
      <c r="J58" s="12">
        <f t="shared" si="12"/>
        <v>0</v>
      </c>
      <c r="K58" s="12">
        <f t="shared" si="12"/>
        <v>0</v>
      </c>
      <c r="L58" s="11"/>
      <c r="M58" s="11"/>
    </row>
    <row r="59" spans="2:13" ht="12">
      <c r="B59" s="1" t="s">
        <v>16</v>
      </c>
      <c r="D59" s="6"/>
      <c r="E59" s="6"/>
      <c r="F59" s="6"/>
      <c r="G59" s="6"/>
      <c r="H59" s="6"/>
      <c r="I59" s="6"/>
      <c r="J59" s="6"/>
      <c r="K59" s="6"/>
      <c r="L59" s="11"/>
      <c r="M59" s="11"/>
    </row>
    <row r="60" spans="2:3" ht="12">
      <c r="B60" s="1" t="s">
        <v>17</v>
      </c>
      <c r="C60" s="6"/>
    </row>
    <row r="61" spans="2:11" ht="12">
      <c r="B61" s="1" t="str">
        <f>IF(M56=1,"Net requirements","NET POQ Req")</f>
        <v>NET POQ Req</v>
      </c>
      <c r="D61" s="1">
        <f aca="true" t="shared" si="13" ref="D61:K61">MAX(D58-D59-D60+$G56,0)</f>
        <v>0</v>
      </c>
      <c r="E61" s="1">
        <f t="shared" si="13"/>
        <v>0</v>
      </c>
      <c r="F61" s="1">
        <f t="shared" si="13"/>
        <v>0</v>
      </c>
      <c r="G61" s="1">
        <f t="shared" si="13"/>
        <v>0</v>
      </c>
      <c r="H61" s="1">
        <f t="shared" si="13"/>
        <v>0</v>
      </c>
      <c r="I61" s="1">
        <f t="shared" si="13"/>
        <v>0</v>
      </c>
      <c r="J61" s="1">
        <f t="shared" si="13"/>
        <v>0</v>
      </c>
      <c r="K61" s="1">
        <f t="shared" si="13"/>
        <v>0</v>
      </c>
    </row>
    <row r="62" spans="2:11" ht="12">
      <c r="B62" s="1" t="s">
        <v>18</v>
      </c>
      <c r="D62" s="1">
        <f aca="true" t="shared" si="14" ref="D62:K62">IF(D61&gt;0,IF(ROUNDUP(D61/$I56,0)*$I56&gt;=$K56,ROUNDUP(D61/$I56,0),ROUNDUP($K56/$I56,0))*$I56,0)</f>
        <v>0</v>
      </c>
      <c r="E62" s="1">
        <f t="shared" si="14"/>
        <v>0</v>
      </c>
      <c r="F62" s="1">
        <f t="shared" si="14"/>
        <v>0</v>
      </c>
      <c r="G62" s="1">
        <f t="shared" si="14"/>
        <v>0</v>
      </c>
      <c r="H62" s="1">
        <f t="shared" si="14"/>
        <v>0</v>
      </c>
      <c r="I62" s="1">
        <f t="shared" si="14"/>
        <v>0</v>
      </c>
      <c r="J62" s="1">
        <f t="shared" si="14"/>
        <v>0</v>
      </c>
      <c r="K62" s="1">
        <f t="shared" si="14"/>
        <v>0</v>
      </c>
    </row>
    <row r="63" spans="2:11" ht="12">
      <c r="B63" s="1" t="s">
        <v>19</v>
      </c>
      <c r="D63" s="1">
        <f aca="true" t="shared" si="15" ref="D63:K63">INDEX(D62:T62,1,$E56+1)</f>
        <v>0</v>
      </c>
      <c r="E63" s="1">
        <f t="shared" si="15"/>
        <v>0</v>
      </c>
      <c r="F63" s="1">
        <f t="shared" si="15"/>
        <v>0</v>
      </c>
      <c r="G63" s="1">
        <f t="shared" si="15"/>
        <v>0</v>
      </c>
      <c r="H63" s="1">
        <f t="shared" si="15"/>
        <v>0</v>
      </c>
      <c r="I63" s="1">
        <f t="shared" si="15"/>
        <v>0</v>
      </c>
      <c r="J63" s="1">
        <f t="shared" si="15"/>
        <v>0</v>
      </c>
      <c r="K63" s="1">
        <f t="shared" si="15"/>
        <v>0</v>
      </c>
    </row>
    <row r="65" spans="2:13" ht="25.5">
      <c r="B65" s="8" t="s">
        <v>1</v>
      </c>
      <c r="C65" s="5"/>
      <c r="D65" s="5" t="s">
        <v>2</v>
      </c>
      <c r="E65" s="9">
        <v>3</v>
      </c>
      <c r="F65" s="5" t="s">
        <v>3</v>
      </c>
      <c r="G65" s="9">
        <v>0</v>
      </c>
      <c r="H65" s="5" t="s">
        <v>4</v>
      </c>
      <c r="I65" s="9">
        <v>1</v>
      </c>
      <c r="J65" s="5" t="s">
        <v>5</v>
      </c>
      <c r="K65" s="9">
        <v>0</v>
      </c>
      <c r="L65" s="5"/>
      <c r="M65" s="5"/>
    </row>
    <row r="66" spans="3:11" ht="12">
      <c r="C66" s="1" t="s">
        <v>6</v>
      </c>
      <c r="D66" s="1" t="s">
        <v>7</v>
      </c>
      <c r="E66" s="1" t="s">
        <v>8</v>
      </c>
      <c r="F66" s="1" t="s">
        <v>9</v>
      </c>
      <c r="G66" s="1" t="s">
        <v>10</v>
      </c>
      <c r="H66" s="1" t="s">
        <v>11</v>
      </c>
      <c r="I66" s="1" t="s">
        <v>12</v>
      </c>
      <c r="J66" s="1" t="s">
        <v>13</v>
      </c>
      <c r="K66" s="1" t="s">
        <v>14</v>
      </c>
    </row>
    <row r="67" spans="2:13" ht="12">
      <c r="B67" s="1" t="s">
        <v>15</v>
      </c>
      <c r="D67" s="12" t="s">
        <v>20</v>
      </c>
      <c r="E67" s="12" t="s">
        <v>20</v>
      </c>
      <c r="F67" s="12" t="s">
        <v>20</v>
      </c>
      <c r="G67" s="12" t="s">
        <v>20</v>
      </c>
      <c r="H67" s="12" t="s">
        <v>20</v>
      </c>
      <c r="I67" s="12" t="s">
        <v>20</v>
      </c>
      <c r="J67" s="12" t="s">
        <v>20</v>
      </c>
      <c r="K67" s="12" t="s">
        <v>20</v>
      </c>
      <c r="L67" s="11"/>
      <c r="M67" s="11"/>
    </row>
    <row r="68" spans="2:13" ht="12">
      <c r="B68" s="1" t="s">
        <v>16</v>
      </c>
      <c r="D68" s="6"/>
      <c r="E68" s="6"/>
      <c r="F68" s="6"/>
      <c r="G68" s="6"/>
      <c r="H68" s="6"/>
      <c r="I68" s="6"/>
      <c r="J68" s="6"/>
      <c r="K68" s="6"/>
      <c r="L68" s="11"/>
      <c r="M68" s="11"/>
    </row>
    <row r="69" spans="2:4" ht="12">
      <c r="B69" s="1" t="s">
        <v>17</v>
      </c>
      <c r="C69" s="6">
        <v>5</v>
      </c>
      <c r="D69" s="1">
        <f>C68+C69+C71-C67</f>
        <v>5</v>
      </c>
    </row>
    <row r="70" ht="12">
      <c r="B70" s="1" t="str">
        <f>IF(M65=1,"Net requirements","NET POQ Req")</f>
        <v>NET POQ Req</v>
      </c>
    </row>
    <row r="71" ht="12">
      <c r="B71" s="1" t="s">
        <v>18</v>
      </c>
    </row>
    <row r="72" spans="2:4" ht="12">
      <c r="B72" s="1" t="s">
        <v>19</v>
      </c>
      <c r="D72" s="1">
        <f>_xlfn.SINGLE(INDEX(D71:T71,1,$E65+1))</f>
        <v>0</v>
      </c>
    </row>
  </sheetData>
  <sheetProtection/>
  <conditionalFormatting sqref="D24:M28 D33:M37 D42:M46 D51:M55 D60:M64 D69:M139">
    <cfRule type="cellIs" priority="1" dxfId="1" operator="lessThanOr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Michael Vidalis</cp:lastModifiedBy>
  <dcterms:created xsi:type="dcterms:W3CDTF">2002-03-04T22:00:04Z</dcterms:created>
  <dcterms:modified xsi:type="dcterms:W3CDTF">2021-05-25T18:20:53Z</dcterms:modified>
  <cp:category/>
  <cp:version/>
  <cp:contentType/>
  <cp:contentStatus/>
</cp:coreProperties>
</file>