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grafa\Xios\TDE\Mathimata\Operations management_2\Askiseis_Foititon\Askiseis_Foititon_21\"/>
    </mc:Choice>
  </mc:AlternateContent>
  <xr:revisionPtr revIDLastSave="0" documentId="13_ncr:40009_{63256B32-1870-4EFA-9D1E-A241419AAB29}" xr6:coauthVersionLast="46" xr6:coauthVersionMax="46" xr10:uidLastSave="{00000000-0000-0000-0000-000000000000}"/>
  <bookViews>
    <workbookView xWindow="19080" yWindow="-4275" windowWidth="25440" windowHeight="15390"/>
  </bookViews>
  <sheets>
    <sheet name="Φύλλο1" sheetId="1" r:id="rId1"/>
    <sheet name="Φύλλο2" sheetId="2" r:id="rId2"/>
    <sheet name="Φύλλο3" sheetId="3" r:id="rId3"/>
  </sheets>
  <definedNames>
    <definedName name="_Toc120627920" localSheetId="0">Φύλλο1!$B$3</definedName>
    <definedName name="Annual_Demand">Φύλλο1!$D$33</definedName>
    <definedName name="CSL">Φύλλο1!$D$24</definedName>
    <definedName name="Cycle_Service_Level">Φύλλο1!#REF!</definedName>
    <definedName name="Lead_Time">Φύλλο1!$D$23</definedName>
    <definedName name="Mean_Demand_During_Lead_time">Φύλλο1!$D$28</definedName>
    <definedName name="Mean_Inventory_Level">Φύλλο1!$D$32</definedName>
    <definedName name="Mean_Standard_deviation_During_Lead_time">Φύλλο1!$D$29</definedName>
    <definedName name="Mean_Weekly_Demand">Φύλλο1!$D$21</definedName>
    <definedName name="Order_Quantity">Φύλλο1!$D$25</definedName>
    <definedName name="Reorder_Point">Φύλλο1!$D$30</definedName>
    <definedName name="ROP">Φύλλο1!$D$24</definedName>
    <definedName name="Safety_Stock">Φύλλο1!$D$31</definedName>
    <definedName name="Weekly_standard_deviation">Φύλλο1!$D$22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O28" i="1"/>
  <c r="O24" i="1"/>
  <c r="O26" i="1" s="1"/>
  <c r="O22" i="1"/>
  <c r="O21" i="1"/>
  <c r="D30" i="1"/>
  <c r="D36" i="1"/>
  <c r="D33" i="1"/>
  <c r="D35" i="1" s="1"/>
  <c r="D28" i="1"/>
  <c r="D29" i="1"/>
  <c r="D31" i="1" l="1"/>
  <c r="D32" i="1"/>
  <c r="D34" i="1" s="1"/>
  <c r="D39" i="1"/>
  <c r="D37" i="1"/>
</calcChain>
</file>

<file path=xl/sharedStrings.xml><?xml version="1.0" encoding="utf-8"?>
<sst xmlns="http://schemas.openxmlformats.org/spreadsheetml/2006/main" count="33" uniqueCount="33">
  <si>
    <t>ROP</t>
  </si>
  <si>
    <t>Mean Weekly Demand</t>
  </si>
  <si>
    <t>Weekly standard deviation</t>
  </si>
  <si>
    <t>Lead Time</t>
  </si>
  <si>
    <t>Order Quantity</t>
  </si>
  <si>
    <t>Mean Demand During Lead time</t>
  </si>
  <si>
    <t>Mean Standard deviation During Lead time</t>
  </si>
  <si>
    <t>Safety Stock</t>
  </si>
  <si>
    <t>Mean Inventory Level</t>
  </si>
  <si>
    <t>Annual Demand</t>
  </si>
  <si>
    <t>Turn Over Ratio</t>
  </si>
  <si>
    <t># of Orders</t>
  </si>
  <si>
    <t># of Cycles with shortage</t>
  </si>
  <si>
    <t># of Cycles without shortage</t>
  </si>
  <si>
    <t>New CSL</t>
  </si>
  <si>
    <t>New ROP</t>
  </si>
  <si>
    <t>ΑΣΚΗΣΗ 2Η 2021</t>
  </si>
  <si>
    <t>CSL</t>
  </si>
  <si>
    <t>Continuous Review</t>
  </si>
  <si>
    <t>Periodic Review</t>
  </si>
  <si>
    <t>Mean Demand for T+L weeks</t>
  </si>
  <si>
    <t>Standard Deviation for T+L weeks</t>
  </si>
  <si>
    <t>OUL</t>
  </si>
  <si>
    <t>ss new</t>
  </si>
  <si>
    <t>Mean Q</t>
  </si>
  <si>
    <t>μεταβλητή ποσότητα</t>
  </si>
  <si>
    <t>Στο continuous Review παραγγέλνει κάθε 4 εβδομάδες Q=3*3500=14000</t>
  </si>
  <si>
    <t>και το Lead time είναι πάλι ίσο με 2 εβδομάδες</t>
  </si>
  <si>
    <t>Άρα έχουμε ίδια δεδομένα με το periodic review</t>
  </si>
  <si>
    <t>ss gia continuous</t>
  </si>
  <si>
    <t>ss gia periodic</t>
  </si>
  <si>
    <t>Άυξηση</t>
  </si>
  <si>
    <t>Οφείλεται στην μεγαλύτερη αβεβαιότητα που έχουμε με το periodic 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</si>
</sst>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61"/>
    </font>
    <font>
      <sz val="10"/>
      <name val="Arial"/>
      <charset val="161"/>
    </font>
    <font>
      <sz val="8"/>
      <name val="Arial"/>
      <family val="2"/>
      <charset val="161"/>
    </font>
    <font>
      <sz val="12"/>
      <name val="Times New Roman"/>
      <family val="1"/>
      <charset val="161"/>
    </font>
    <font>
      <b/>
      <sz val="12"/>
      <name val="Times New Roman"/>
      <family val="1"/>
      <charset val="161"/>
    </font>
    <font>
      <sz val="12"/>
      <color indexed="12"/>
      <name val="Times New Roman"/>
      <family val="1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9" fontId="0" fillId="0" borderId="0" xfId="1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7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210324</xdr:colOff>
      <xdr:row>17</xdr:row>
      <xdr:rowOff>57549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DE9C5B-223A-478C-81D0-12CD6FC6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23875"/>
          <a:ext cx="5544324" cy="285789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19</xdr:col>
      <xdr:colOff>172240</xdr:colOff>
      <xdr:row>15</xdr:row>
      <xdr:rowOff>114651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FC90AA-597D-4028-B9FD-75039E201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523875"/>
          <a:ext cx="5658640" cy="2514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9"/>
  <sheetViews>
    <sheetView tabSelected="1" topLeftCell="A10" workbookViewId="0">
      <selection activeCell="M39" sqref="M39"/>
    </sheetView>
  </sheetViews>
  <sheetFormatPr defaultRowHeight="12.75" x14ac:dyDescent="0.2"/>
  <cols>
    <col min="3" max="3" width="16" style="4" customWidth="1"/>
    <col min="4" max="4" width="9.140625" style="9"/>
  </cols>
  <sheetData>
    <row r="2" spans="2:4" ht="15.75" x14ac:dyDescent="0.25">
      <c r="B2" s="7" t="s">
        <v>16</v>
      </c>
      <c r="D2" s="1"/>
    </row>
    <row r="4" spans="2:4" ht="15.75" x14ac:dyDescent="0.25">
      <c r="B4" s="2"/>
    </row>
    <row r="5" spans="2:4" ht="15.75" x14ac:dyDescent="0.25">
      <c r="B5" s="2"/>
    </row>
    <row r="6" spans="2:4" ht="15.75" x14ac:dyDescent="0.25">
      <c r="B6" s="2"/>
    </row>
    <row r="7" spans="2:4" ht="15.75" x14ac:dyDescent="0.25">
      <c r="B7" s="2"/>
    </row>
    <row r="8" spans="2:4" ht="15.75" x14ac:dyDescent="0.25">
      <c r="B8" s="2"/>
    </row>
    <row r="9" spans="2:4" ht="15.75" x14ac:dyDescent="0.25">
      <c r="B9" s="2"/>
    </row>
    <row r="10" spans="2:4" ht="15.75" x14ac:dyDescent="0.25">
      <c r="B10" s="3"/>
    </row>
    <row r="11" spans="2:4" ht="15.75" x14ac:dyDescent="0.25">
      <c r="B11" s="3"/>
    </row>
    <row r="12" spans="2:4" ht="15.75" x14ac:dyDescent="0.25">
      <c r="B12" s="3"/>
    </row>
    <row r="13" spans="2:4" ht="15.75" x14ac:dyDescent="0.25">
      <c r="B13" s="3"/>
    </row>
    <row r="14" spans="2:4" ht="15.75" x14ac:dyDescent="0.25">
      <c r="B14" s="3"/>
    </row>
    <row r="15" spans="2:4" ht="15.75" x14ac:dyDescent="0.25">
      <c r="B15" s="3"/>
    </row>
    <row r="16" spans="2:4" ht="15.75" x14ac:dyDescent="0.25">
      <c r="B16" s="3"/>
    </row>
    <row r="17" spans="2:16" ht="15.75" x14ac:dyDescent="0.25">
      <c r="B17" s="3"/>
    </row>
    <row r="18" spans="2:16" ht="15.75" x14ac:dyDescent="0.25">
      <c r="B18" s="3"/>
    </row>
    <row r="19" spans="2:16" x14ac:dyDescent="0.2">
      <c r="C19" s="13" t="s">
        <v>18</v>
      </c>
      <c r="L19" s="7" t="s">
        <v>19</v>
      </c>
    </row>
    <row r="21" spans="2:16" ht="25.5" x14ac:dyDescent="0.2">
      <c r="C21" s="4" t="s">
        <v>1</v>
      </c>
      <c r="D21" s="9">
        <v>3500</v>
      </c>
      <c r="L21" s="6" t="s">
        <v>20</v>
      </c>
      <c r="O21">
        <f>(4+2)*Mean_Weekly_Demand</f>
        <v>21000</v>
      </c>
    </row>
    <row r="22" spans="2:16" ht="25.5" x14ac:dyDescent="0.2">
      <c r="C22" s="4" t="s">
        <v>2</v>
      </c>
      <c r="D22" s="9">
        <v>500</v>
      </c>
      <c r="L22" s="6" t="s">
        <v>21</v>
      </c>
      <c r="O22">
        <f>SQRT(6)*Weekly_standard_deviation</f>
        <v>1224.744871391589</v>
      </c>
    </row>
    <row r="23" spans="2:16" x14ac:dyDescent="0.2">
      <c r="C23" s="4" t="s">
        <v>3</v>
      </c>
      <c r="D23" s="9">
        <v>2</v>
      </c>
    </row>
    <row r="24" spans="2:16" x14ac:dyDescent="0.2">
      <c r="C24" s="8" t="s">
        <v>17</v>
      </c>
      <c r="D24" s="10">
        <v>0.9</v>
      </c>
      <c r="E24" s="5"/>
      <c r="L24" s="6" t="s">
        <v>22</v>
      </c>
      <c r="O24">
        <f>ROUND(_xlfn.NORM.INV(CSL,O21,O22),0)</f>
        <v>22570</v>
      </c>
    </row>
    <row r="25" spans="2:16" x14ac:dyDescent="0.2">
      <c r="C25" s="4" t="s">
        <v>4</v>
      </c>
      <c r="D25" s="9">
        <v>14000</v>
      </c>
    </row>
    <row r="26" spans="2:16" x14ac:dyDescent="0.2">
      <c r="L26" s="6" t="s">
        <v>23</v>
      </c>
      <c r="O26">
        <f>O24-O21</f>
        <v>1570</v>
      </c>
    </row>
    <row r="28" spans="2:16" ht="25.5" x14ac:dyDescent="0.2">
      <c r="C28" s="4" t="s">
        <v>5</v>
      </c>
      <c r="D28" s="9">
        <f>Mean_Weekly_Demand*Lead_Time</f>
        <v>7000</v>
      </c>
      <c r="L28" s="6" t="s">
        <v>24</v>
      </c>
      <c r="O28">
        <f>(4+2)*Mean_Weekly_Demand</f>
        <v>21000</v>
      </c>
      <c r="P28" s="6" t="s">
        <v>25</v>
      </c>
    </row>
    <row r="29" spans="2:16" ht="38.25" x14ac:dyDescent="0.2">
      <c r="C29" s="4" t="s">
        <v>6</v>
      </c>
      <c r="D29" s="9">
        <f>ROUND(SQRT(Lead_Time)*Weekly_standard_deviation,0)</f>
        <v>707</v>
      </c>
    </row>
    <row r="30" spans="2:16" x14ac:dyDescent="0.2">
      <c r="C30" s="8" t="s">
        <v>0</v>
      </c>
      <c r="D30" s="9">
        <f>ROUND(_xlfn.NORM.INV(CSL,Mean_Demand_During_Lead_time,Mean_Standard_deviation_During_Lead_time),0)</f>
        <v>7906</v>
      </c>
      <c r="K30" s="6" t="s">
        <v>26</v>
      </c>
    </row>
    <row r="31" spans="2:16" x14ac:dyDescent="0.2">
      <c r="C31" s="4" t="s">
        <v>7</v>
      </c>
      <c r="D31" s="9">
        <f>Reorder_Point-Mean_Demand_During_Lead_time</f>
        <v>906</v>
      </c>
      <c r="K31" s="6" t="s">
        <v>27</v>
      </c>
    </row>
    <row r="32" spans="2:16" ht="25.5" x14ac:dyDescent="0.2">
      <c r="C32" s="4" t="s">
        <v>8</v>
      </c>
      <c r="D32" s="9">
        <f>Order_Quantity/2+Safety_Stock</f>
        <v>7906</v>
      </c>
      <c r="K32" s="6" t="s">
        <v>28</v>
      </c>
    </row>
    <row r="33" spans="3:14" x14ac:dyDescent="0.2">
      <c r="C33" s="4" t="s">
        <v>9</v>
      </c>
      <c r="D33" s="9">
        <f>52*Mean_Weekly_Demand</f>
        <v>182000</v>
      </c>
    </row>
    <row r="34" spans="3:14" x14ac:dyDescent="0.2">
      <c r="C34" s="4" t="s">
        <v>10</v>
      </c>
      <c r="D34" s="9">
        <f>Annual_Demand/Mean_Inventory_Level</f>
        <v>23.020490766506452</v>
      </c>
      <c r="K34" s="6" t="s">
        <v>30</v>
      </c>
      <c r="N34">
        <v>1570</v>
      </c>
    </row>
    <row r="35" spans="3:14" x14ac:dyDescent="0.2">
      <c r="C35" s="4" t="s">
        <v>11</v>
      </c>
      <c r="D35" s="9">
        <f>Annual_Demand/Order_Quantity</f>
        <v>13</v>
      </c>
      <c r="K35" s="6" t="s">
        <v>29</v>
      </c>
      <c r="N35">
        <v>906</v>
      </c>
    </row>
    <row r="36" spans="3:14" ht="25.5" x14ac:dyDescent="0.2">
      <c r="C36" s="4" t="s">
        <v>13</v>
      </c>
      <c r="D36" s="9">
        <f>CSL*D35</f>
        <v>11.700000000000001</v>
      </c>
      <c r="K36" s="6" t="s">
        <v>31</v>
      </c>
      <c r="N36" s="5">
        <f>(N34-N35)/N35</f>
        <v>0.73289183222958054</v>
      </c>
    </row>
    <row r="37" spans="3:14" ht="25.5" x14ac:dyDescent="0.2">
      <c r="C37" s="11" t="s">
        <v>12</v>
      </c>
      <c r="D37" s="12">
        <f>D35-D36</f>
        <v>1.2999999999999989</v>
      </c>
      <c r="K37" s="6" t="s">
        <v>32</v>
      </c>
    </row>
    <row r="38" spans="3:14" x14ac:dyDescent="0.2">
      <c r="C38" s="4" t="s">
        <v>14</v>
      </c>
      <c r="D38" s="10">
        <v>0.98</v>
      </c>
    </row>
    <row r="39" spans="3:14" x14ac:dyDescent="0.2">
      <c r="C39" s="4" t="s">
        <v>15</v>
      </c>
      <c r="D39" s="9">
        <f>ROUND(NORMINV(D38,Mean_Demand_During_Lead_time,Mean_Standard_deviation_During_Lead_time),0)</f>
        <v>8452</v>
      </c>
    </row>
  </sheetData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Φύλλο1</vt:lpstr>
      <vt:lpstr>Φύλλο2</vt:lpstr>
      <vt:lpstr>Φύλλο3</vt:lpstr>
      <vt:lpstr>Φύλλο1!_Toc120627920</vt:lpstr>
      <vt:lpstr>Annual_Demand</vt:lpstr>
      <vt:lpstr>CSL</vt:lpstr>
      <vt:lpstr>Lead_Time</vt:lpstr>
      <vt:lpstr>Mean_Demand_During_Lead_time</vt:lpstr>
      <vt:lpstr>Mean_Inventory_Level</vt:lpstr>
      <vt:lpstr>Mean_Standard_deviation_During_Lead_time</vt:lpstr>
      <vt:lpstr>Mean_Weekly_Demand</vt:lpstr>
      <vt:lpstr>Order_Quantity</vt:lpstr>
      <vt:lpstr>Reorder_Point</vt:lpstr>
      <vt:lpstr>ROP</vt:lpstr>
      <vt:lpstr>Safety_Stock</vt:lpstr>
      <vt:lpstr>Weekly_standard_deviation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2007-07-04T15:55:17Z</dcterms:created>
  <dcterms:modified xsi:type="dcterms:W3CDTF">2021-04-06T18:09:11Z</dcterms:modified>
</cp:coreProperties>
</file>