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Excel\Forecasting\"/>
    </mc:Choice>
  </mc:AlternateContent>
  <xr:revisionPtr revIDLastSave="0" documentId="13_ncr:1_{B8F64035-7165-4934-A588-D3D78F2C9673}" xr6:coauthVersionLast="46" xr6:coauthVersionMax="46" xr10:uidLastSave="{00000000-0000-0000-0000-000000000000}"/>
  <bookViews>
    <workbookView xWindow="19080" yWindow="-4275" windowWidth="25440" windowHeight="15390" activeTab="7" xr2:uid="{7D465166-D100-488F-A615-5ED1BDF688C6}"/>
  </bookViews>
  <sheets>
    <sheet name="12_3" sheetId="2" r:id="rId1"/>
    <sheet name="12.4" sheetId="3" r:id="rId2"/>
    <sheet name="12_5" sheetId="4" r:id="rId3"/>
    <sheet name="12_8" sheetId="1" r:id="rId4"/>
    <sheet name="12_10" sheetId="6" r:id="rId5"/>
    <sheet name="12_11" sheetId="7" r:id="rId6"/>
    <sheet name="Sheet2" sheetId="5" r:id="rId7"/>
    <sheet name="Askisi 12_8" sheetId="10" r:id="rId8"/>
  </sheets>
  <definedNames>
    <definedName name="a">'12_3'!$F$2</definedName>
    <definedName name="alpha">'12.4'!$B$4</definedName>
    <definedName name="beta">'12.4'!$B$5</definedName>
    <definedName name="E">'12.4'!$B$26</definedName>
    <definedName name="MAD">'12.4'!$B$24</definedName>
    <definedName name="MAPD">'12.4'!$B$25</definedName>
    <definedName name="TS">'12.4'!$B$27</definedName>
    <definedName name="α">'Askisi 12_8'!$B$4</definedName>
    <definedName name="β">'Askisi 12_8'!$B$24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0" l="1"/>
  <c r="F56" i="10"/>
  <c r="G45" i="10"/>
  <c r="G46" i="10"/>
  <c r="G47" i="10"/>
  <c r="G48" i="10"/>
  <c r="G49" i="10"/>
  <c r="G50" i="10"/>
  <c r="G51" i="10"/>
  <c r="G52" i="10"/>
  <c r="G44" i="10"/>
  <c r="F45" i="10"/>
  <c r="F46" i="10"/>
  <c r="F47" i="10"/>
  <c r="F48" i="10"/>
  <c r="F49" i="10"/>
  <c r="F50" i="10"/>
  <c r="F51" i="10"/>
  <c r="F52" i="10"/>
  <c r="F44" i="10"/>
  <c r="E53" i="10"/>
  <c r="E27" i="10"/>
  <c r="E28" i="10" s="1"/>
  <c r="E29" i="10" s="1"/>
  <c r="E30" i="10" s="1"/>
  <c r="E31" i="10" s="1"/>
  <c r="E32" i="10" s="1"/>
  <c r="E33" i="10" s="1"/>
  <c r="E34" i="10" s="1"/>
  <c r="E35" i="10" s="1"/>
  <c r="G35" i="10" s="1"/>
  <c r="E7" i="10"/>
  <c r="E8" i="10" s="1"/>
  <c r="F8" i="10" s="1"/>
  <c r="G7" i="10" l="1"/>
  <c r="F27" i="10"/>
  <c r="G27" i="10" s="1"/>
  <c r="H27" i="10" s="1"/>
  <c r="F7" i="10"/>
  <c r="I27" i="10"/>
  <c r="F28" i="10"/>
  <c r="E9" i="10"/>
  <c r="F9" i="10" s="1"/>
  <c r="G8" i="10"/>
  <c r="F29" i="10" l="1"/>
  <c r="G28" i="10"/>
  <c r="H28" i="10" s="1"/>
  <c r="E10" i="10"/>
  <c r="F10" i="10" s="1"/>
  <c r="G9" i="10"/>
  <c r="I28" i="10" l="1"/>
  <c r="F30" i="10"/>
  <c r="G29" i="10"/>
  <c r="H29" i="10" s="1"/>
  <c r="I29" i="10" s="1"/>
  <c r="E11" i="10"/>
  <c r="F11" i="10" s="1"/>
  <c r="G10" i="10"/>
  <c r="E13" i="7"/>
  <c r="F13" i="7"/>
  <c r="F6" i="7"/>
  <c r="F7" i="7"/>
  <c r="F8" i="7"/>
  <c r="F9" i="7"/>
  <c r="F10" i="7"/>
  <c r="F11" i="7"/>
  <c r="F12" i="7"/>
  <c r="F5" i="7"/>
  <c r="E6" i="7"/>
  <c r="E7" i="7"/>
  <c r="E8" i="7"/>
  <c r="E9" i="7"/>
  <c r="E10" i="7"/>
  <c r="E11" i="7"/>
  <c r="E12" i="7"/>
  <c r="E5" i="7"/>
  <c r="F31" i="10" l="1"/>
  <c r="G30" i="10"/>
  <c r="H30" i="10" s="1"/>
  <c r="I30" i="10" s="1"/>
  <c r="E12" i="10"/>
  <c r="F12" i="10" s="1"/>
  <c r="G11" i="10"/>
  <c r="F16" i="4"/>
  <c r="F5" i="4"/>
  <c r="F6" i="4"/>
  <c r="F7" i="4"/>
  <c r="F8" i="4"/>
  <c r="F9" i="4"/>
  <c r="F10" i="4"/>
  <c r="F11" i="4"/>
  <c r="F12" i="4"/>
  <c r="F13" i="4"/>
  <c r="F14" i="4"/>
  <c r="F15" i="4"/>
  <c r="F4" i="4"/>
  <c r="E5" i="4"/>
  <c r="E6" i="4"/>
  <c r="E7" i="4"/>
  <c r="E8" i="4"/>
  <c r="E9" i="4"/>
  <c r="E10" i="4"/>
  <c r="E11" i="4"/>
  <c r="E12" i="4"/>
  <c r="E13" i="4"/>
  <c r="E14" i="4"/>
  <c r="E15" i="4"/>
  <c r="E4" i="4"/>
  <c r="D18" i="4"/>
  <c r="D17" i="4"/>
  <c r="D16" i="4"/>
  <c r="F32" i="10" l="1"/>
  <c r="G31" i="10"/>
  <c r="H31" i="10" s="1"/>
  <c r="E13" i="10"/>
  <c r="F13" i="10" s="1"/>
  <c r="G12" i="10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B22" i="3"/>
  <c r="C10" i="3"/>
  <c r="C11" i="3" s="1"/>
  <c r="F20" i="1"/>
  <c r="F17" i="1"/>
  <c r="F8" i="1"/>
  <c r="F9" i="1"/>
  <c r="F10" i="1"/>
  <c r="F11" i="1"/>
  <c r="F12" i="1"/>
  <c r="F13" i="1"/>
  <c r="F14" i="1"/>
  <c r="F15" i="1"/>
  <c r="F16" i="1"/>
  <c r="F7" i="1"/>
  <c r="E17" i="1"/>
  <c r="E9" i="1"/>
  <c r="E10" i="1"/>
  <c r="E11" i="1"/>
  <c r="E12" i="1"/>
  <c r="E13" i="1"/>
  <c r="E14" i="1"/>
  <c r="E15" i="1"/>
  <c r="E16" i="1"/>
  <c r="E8" i="1"/>
  <c r="E7" i="1"/>
  <c r="F33" i="10" l="1"/>
  <c r="G32" i="10"/>
  <c r="H32" i="10" s="1"/>
  <c r="I32" i="10" s="1"/>
  <c r="I31" i="10"/>
  <c r="E14" i="10"/>
  <c r="F14" i="10" s="1"/>
  <c r="F17" i="10" s="1"/>
  <c r="G13" i="10"/>
  <c r="D10" i="3"/>
  <c r="D11" i="3" s="1"/>
  <c r="E17" i="2"/>
  <c r="F17" i="2" s="1"/>
  <c r="E13" i="2"/>
  <c r="F13" i="2" s="1"/>
  <c r="E9" i="2"/>
  <c r="F9" i="2" s="1"/>
  <c r="E16" i="2"/>
  <c r="F16" i="2" s="1"/>
  <c r="E12" i="2"/>
  <c r="F12" i="2" s="1"/>
  <c r="E7" i="2"/>
  <c r="F7" i="2" s="1"/>
  <c r="E15" i="2"/>
  <c r="F15" i="2" s="1"/>
  <c r="E11" i="2"/>
  <c r="F11" i="2" s="1"/>
  <c r="E8" i="2"/>
  <c r="F8" i="2" s="1"/>
  <c r="E14" i="2"/>
  <c r="F14" i="2" s="1"/>
  <c r="E10" i="2"/>
  <c r="F10" i="2" s="1"/>
  <c r="C12" i="3"/>
  <c r="D8" i="1"/>
  <c r="D9" i="1"/>
  <c r="D10" i="1"/>
  <c r="D11" i="1"/>
  <c r="D12" i="1"/>
  <c r="D13" i="1"/>
  <c r="D14" i="1"/>
  <c r="D15" i="1"/>
  <c r="D16" i="1"/>
  <c r="D17" i="1"/>
  <c r="D7" i="1"/>
  <c r="F34" i="10" l="1"/>
  <c r="G34" i="10" s="1"/>
  <c r="H34" i="10" s="1"/>
  <c r="I34" i="10" s="1"/>
  <c r="G33" i="10"/>
  <c r="H33" i="10" s="1"/>
  <c r="E15" i="10"/>
  <c r="G14" i="10"/>
  <c r="G17" i="10" s="1"/>
  <c r="D12" i="3"/>
  <c r="E11" i="3"/>
  <c r="F11" i="3" s="1"/>
  <c r="G11" i="3" s="1"/>
  <c r="E10" i="3"/>
  <c r="F10" i="3" s="1"/>
  <c r="G10" i="3" s="1"/>
  <c r="C13" i="3"/>
  <c r="D13" i="3" s="1"/>
  <c r="I33" i="10" l="1"/>
  <c r="I38" i="10" s="1"/>
  <c r="H38" i="10"/>
  <c r="E12" i="3"/>
  <c r="F12" i="3" s="1"/>
  <c r="G12" i="3" s="1"/>
  <c r="C14" i="3"/>
  <c r="D14" i="3" s="1"/>
  <c r="E13" i="3" l="1"/>
  <c r="F13" i="3" s="1"/>
  <c r="C15" i="3"/>
  <c r="D15" i="3" s="1"/>
  <c r="G13" i="3" l="1"/>
  <c r="E14" i="3"/>
  <c r="F14" i="3" s="1"/>
  <c r="G14" i="3" s="1"/>
  <c r="C16" i="3"/>
  <c r="D16" i="3" s="1"/>
  <c r="E15" i="3" l="1"/>
  <c r="F15" i="3" s="1"/>
  <c r="G15" i="3" s="1"/>
  <c r="C17" i="3"/>
  <c r="D17" i="3" s="1"/>
  <c r="E16" i="3" l="1"/>
  <c r="F16" i="3" s="1"/>
  <c r="G16" i="3" s="1"/>
  <c r="C18" i="3"/>
  <c r="D18" i="3" s="1"/>
  <c r="E17" i="3" l="1"/>
  <c r="F17" i="3" s="1"/>
  <c r="G17" i="3" s="1"/>
  <c r="C19" i="3"/>
  <c r="D19" i="3" s="1"/>
  <c r="E18" i="3" l="1"/>
  <c r="F18" i="3" s="1"/>
  <c r="G18" i="3" s="1"/>
  <c r="C20" i="3"/>
  <c r="D20" i="3" s="1"/>
  <c r="E19" i="3" l="1"/>
  <c r="F19" i="3" s="1"/>
  <c r="G19" i="3" s="1"/>
  <c r="C21" i="3"/>
  <c r="D21" i="3" s="1"/>
  <c r="E21" i="3" l="1"/>
  <c r="E20" i="3"/>
  <c r="F20" i="3" s="1"/>
  <c r="B26" i="3" s="1"/>
  <c r="F22" i="3"/>
  <c r="F18" i="2"/>
  <c r="E18" i="2"/>
  <c r="G20" i="3" l="1"/>
  <c r="B24" i="3" s="1"/>
  <c r="B27" i="3" s="1"/>
  <c r="F21" i="2"/>
  <c r="G22" i="3" l="1"/>
  <c r="B25" i="3" s="1"/>
</calcChain>
</file>

<file path=xl/sharedStrings.xml><?xml version="1.0" encoding="utf-8"?>
<sst xmlns="http://schemas.openxmlformats.org/spreadsheetml/2006/main" count="233" uniqueCount="73">
  <si>
    <t>ΠΑΡΑΔΕΙΓΜΑ 12.8</t>
  </si>
  <si>
    <t>t</t>
  </si>
  <si>
    <t>Dt</t>
  </si>
  <si>
    <t>KM p=2</t>
  </si>
  <si>
    <t>et</t>
  </si>
  <si>
    <t>E or Bias</t>
  </si>
  <si>
    <t>|et|</t>
  </si>
  <si>
    <t>MAA</t>
  </si>
  <si>
    <t>TS</t>
  </si>
  <si>
    <t>ΠΑΡΑΔΕΙΓΜΑ 12.3</t>
  </si>
  <si>
    <t>Ft</t>
  </si>
  <si>
    <t>a</t>
  </si>
  <si>
    <t>ΠΑΡΑΔΕΙΓΜΑ 12.4</t>
  </si>
  <si>
    <t>Trend</t>
  </si>
  <si>
    <t>alpha</t>
  </si>
  <si>
    <t>beta</t>
  </si>
  <si>
    <t>Adjusted Ft</t>
  </si>
  <si>
    <t>MAD</t>
  </si>
  <si>
    <t>E</t>
  </si>
  <si>
    <t>MAPD</t>
  </si>
  <si>
    <t>Χ</t>
  </si>
  <si>
    <t>Υ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</si>
  <si>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</si>
  <si>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</si>
  <si>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</si>
  <si>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</si>
  <si>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</si>
  <si>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</si>
  <si>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</si>
  <si>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</si>
  <si>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</si>
  <si>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</si>
  <si>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</si>
  <si>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</si>
  <si>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</si>
  <si>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</si>
  <si>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</si>
  <si>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</si>
  <si>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</si>
  <si>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</si>
  <si>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</si>
  <si>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</si>
  <si>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</si>
  <si>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</si>
  <si>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</si>
  <si>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</si>
  <si>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</si>
  <si>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Υ=35,2+1,72*Χ</t>
  </si>
  <si>
    <t>RESIDUAL OUTPUT</t>
  </si>
  <si>
    <t>Observation</t>
  </si>
  <si>
    <t>Predicted Y</t>
  </si>
  <si>
    <t>Residuals</t>
  </si>
  <si>
    <t>r</t>
  </si>
  <si>
    <t>R2</t>
  </si>
  <si>
    <t>Νίκες</t>
  </si>
  <si>
    <t>Θεατές</t>
  </si>
  <si>
    <t>ΠΑΡΑΔΕΙΓΜΑ 12.5</t>
  </si>
  <si>
    <t>ΠΑΡΑΔΕΙΓΜΑ 12.10</t>
  </si>
  <si>
    <t>Προώθηση</t>
  </si>
  <si>
    <t>ΠΑΡΑΔΕΙΓΜΑ 12.11</t>
  </si>
  <si>
    <t>X Variable 2</t>
  </si>
  <si>
    <t>Προβλέψεις</t>
  </si>
  <si>
    <t>Έτος</t>
  </si>
  <si>
    <t>Πληρότητα</t>
  </si>
  <si>
    <t>Άσκηση 12.8 βιβλίο Russell</t>
  </si>
  <si>
    <t>α</t>
  </si>
  <si>
    <t>Προσαρμοσμένη Εκθετική</t>
  </si>
  <si>
    <t>β</t>
  </si>
  <si>
    <t>Aft</t>
  </si>
  <si>
    <t>Tt</t>
  </si>
  <si>
    <t>Απλή εκθετική</t>
  </si>
  <si>
    <t>Γραμμική Παλινδρόμηση</t>
  </si>
  <si>
    <t>Y=68,3+2,38*X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</si>
</sst>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2" fontId="0" fillId="0" borderId="1" xfId="0" applyNumberForma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0" borderId="1" xfId="0" applyNumberFormat="1" applyBorder="1" applyAlignment="1">
      <alignment horizontal="left" indent="2"/>
    </xf>
    <xf numFmtId="2" fontId="1" fillId="0" borderId="1" xfId="0" applyNumberFormat="1" applyFont="1" applyBorder="1" applyAlignment="1">
      <alignment horizontal="left" indent="2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4" xfId="0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Continuous"/>
    </xf>
    <xf numFmtId="0" fontId="0" fillId="3" borderId="0" xfId="0" applyFill="1" applyBorder="1" applyAlignment="1"/>
    <xf numFmtId="0" fontId="0" fillId="3" borderId="4" xfId="0" applyFill="1" applyBorder="1" applyAlignment="1"/>
    <xf numFmtId="0" fontId="0" fillId="0" borderId="6" xfId="0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ill="1" applyBorder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0" xfId="0" applyFont="1" applyFill="1"/>
    <xf numFmtId="0" fontId="1" fillId="0" borderId="6" xfId="0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0" fillId="0" borderId="0" xfId="0" applyAlignment="1"/>
    <xf numFmtId="2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2" fontId="1" fillId="0" borderId="0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'12_3'!$C$5</c:f>
              <c:strCache>
                <c:ptCount val="1"/>
                <c:pt idx="0">
                  <c:v>Dt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'12_3'!$C$6:$C$17</c:f>
              <c:numCache>
                <c:formatCode>General</c:formatCode>
                <c:ptCount val="12"/>
                <c:pt idx="0">
                  <c:v>37</c:v>
                </c:pt>
                <c:pt idx="1">
                  <c:v>40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50</c:v>
                </c:pt>
                <c:pt idx="6">
                  <c:v>43</c:v>
                </c:pt>
                <c:pt idx="7">
                  <c:v>47</c:v>
                </c:pt>
                <c:pt idx="8">
                  <c:v>56</c:v>
                </c:pt>
                <c:pt idx="9">
                  <c:v>52</c:v>
                </c:pt>
                <c:pt idx="10">
                  <c:v>55</c:v>
                </c:pt>
                <c:pt idx="1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10-4E01-9411-49B615FCC738}"/>
            </c:ext>
          </c:extLst>
        </c:ser>
        <c:ser>
          <c:idx val="1"/>
          <c:order val="1"/>
          <c:tx>
            <c:strRef>
              <c:f>'12_3'!$D$5</c:f>
              <c:strCache>
                <c:ptCount val="1"/>
                <c:pt idx="0">
                  <c:v>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'12_3'!$D$6:$D$17</c:f>
              <c:numCache>
                <c:formatCode>0.00</c:formatCode>
                <c:ptCount val="12"/>
                <c:pt idx="0" formatCode="General">
                  <c:v>37</c:v>
                </c:pt>
                <c:pt idx="1">
                  <c:v>37</c:v>
                </c:pt>
                <c:pt idx="2">
                  <c:v>39.700000000000003</c:v>
                </c:pt>
                <c:pt idx="3">
                  <c:v>40.869999999999997</c:v>
                </c:pt>
                <c:pt idx="4">
                  <c:v>37.387</c:v>
                </c:pt>
                <c:pt idx="5">
                  <c:v>44.238700000000001</c:v>
                </c:pt>
                <c:pt idx="6">
                  <c:v>49.423870000000001</c:v>
                </c:pt>
                <c:pt idx="7">
                  <c:v>43.642386999999999</c:v>
                </c:pt>
                <c:pt idx="8">
                  <c:v>46.664238700000006</c:v>
                </c:pt>
                <c:pt idx="9">
                  <c:v>55.066423869999994</c:v>
                </c:pt>
                <c:pt idx="10">
                  <c:v>52.306642387000004</c:v>
                </c:pt>
                <c:pt idx="11">
                  <c:v>54.730664238700001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0-4E01-9411-49B615FC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2670271"/>
        <c:axId val="1782675263"/>
      </c:lineChart>
      <c:catAx>
        <c:axId val="17826702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82675263"/>
        <c:crosses val="autoZero"/>
        <c:auto val="1"/>
        <c:lblAlgn val="ctr"/>
        <c:lblOffset val="100"/>
        <c:noMultiLvlLbl val="0"/>
      </c:catAx>
      <c:valAx>
        <c:axId val="1782675263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82670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'12_5'!$C$4:$C$15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'12_5'!$D$4:$D$15</c:f>
              <c:numCache>
                <c:formatCode>General</c:formatCode>
                <c:ptCount val="12"/>
                <c:pt idx="0">
                  <c:v>37</c:v>
                </c:pt>
                <c:pt idx="1">
                  <c:v>40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50</c:v>
                </c:pt>
                <c:pt idx="6">
                  <c:v>43</c:v>
                </c:pt>
                <c:pt idx="7">
                  <c:v>47</c:v>
                </c:pt>
                <c:pt idx="8">
                  <c:v>56</c:v>
                </c:pt>
                <c:pt idx="9">
                  <c:v>52</c:v>
                </c:pt>
                <c:pt idx="10">
                  <c:v>55</c:v>
                </c:pt>
                <c:pt idx="11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84-468E-ACF6-68604CDCE446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'12_5'!$C$4:$C$15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Sheet2!$B$25:$B$36</c:f>
              <c:numCache>
                <c:formatCode>General</c:formatCode>
                <c:ptCount val="12"/>
                <c:pt idx="0">
                  <c:v>36.935897435897438</c:v>
                </c:pt>
                <c:pt idx="1">
                  <c:v>38.659673659673658</c:v>
                </c:pt>
                <c:pt idx="2">
                  <c:v>40.383449883449885</c:v>
                </c:pt>
                <c:pt idx="3">
                  <c:v>42.107226107226104</c:v>
                </c:pt>
                <c:pt idx="4">
                  <c:v>43.831002331002331</c:v>
                </c:pt>
                <c:pt idx="5">
                  <c:v>45.554778554778551</c:v>
                </c:pt>
                <c:pt idx="6">
                  <c:v>47.278554778554778</c:v>
                </c:pt>
                <c:pt idx="7">
                  <c:v>49.002331002331005</c:v>
                </c:pt>
                <c:pt idx="8">
                  <c:v>50.726107226107224</c:v>
                </c:pt>
                <c:pt idx="9">
                  <c:v>52.449883449883444</c:v>
                </c:pt>
                <c:pt idx="10">
                  <c:v>54.173659673659671</c:v>
                </c:pt>
                <c:pt idx="11">
                  <c:v>55.897435897435898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84-468E-ACF6-68604CDCE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88800"/>
        <c:axId val="92993792"/>
      </c:scatterChart>
      <c:valAx>
        <c:axId val="9298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993792"/>
        <c:crosses val="autoZero"/>
        <c:crossBetween val="midCat"/>
      </c:valAx>
      <c:valAx>
        <c:axId val="92993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98880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'Askisi 12_8'!$D$6:$D$14</c:f>
              <c:numCache>
                <c:formatCode>General</c:formatCode>
                <c:ptCount val="9"/>
                <c:pt idx="0">
                  <c:v>75</c:v>
                </c:pt>
                <c:pt idx="1">
                  <c:v>70</c:v>
                </c:pt>
                <c:pt idx="2">
                  <c:v>72</c:v>
                </c:pt>
                <c:pt idx="3">
                  <c:v>77</c:v>
                </c:pt>
                <c:pt idx="4">
                  <c:v>83</c:v>
                </c:pt>
                <c:pt idx="5">
                  <c:v>81</c:v>
                </c:pt>
                <c:pt idx="6">
                  <c:v>86</c:v>
                </c:pt>
                <c:pt idx="7">
                  <c:v>91</c:v>
                </c:pt>
                <c:pt idx="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5-450F-831D-9B38D0AC4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96816"/>
        <c:axId val="340493488"/>
      </c:lineChart>
      <c:catAx>
        <c:axId val="340496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40493488"/>
        <c:crosses val="autoZero"/>
        <c:auto val="1"/>
        <c:lblAlgn val="ctr"/>
        <c:lblOffset val="100"/>
        <c:noMultiLvlLbl val="0"/>
      </c:catAx>
      <c:valAx>
        <c:axId val="34049348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4049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'Askisi 12_8'!$C$26:$C$34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'Askisi 12_8'!$D$26:$D$34</c:f>
              <c:numCache>
                <c:formatCode>General</c:formatCode>
                <c:ptCount val="9"/>
                <c:pt idx="0">
                  <c:v>75</c:v>
                </c:pt>
                <c:pt idx="1">
                  <c:v>70</c:v>
                </c:pt>
                <c:pt idx="2">
                  <c:v>72</c:v>
                </c:pt>
                <c:pt idx="3">
                  <c:v>77</c:v>
                </c:pt>
                <c:pt idx="4">
                  <c:v>83</c:v>
                </c:pt>
                <c:pt idx="5">
                  <c:v>81</c:v>
                </c:pt>
                <c:pt idx="6">
                  <c:v>86</c:v>
                </c:pt>
                <c:pt idx="7">
                  <c:v>91</c:v>
                </c:pt>
                <c:pt idx="8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8E-4870-808B-8A4405D6CBEF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'Askisi 12_8'!$C$26:$C$34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'Askisi 12_8'!$B$79:$B$87</c:f>
              <c:numCache>
                <c:formatCode>General</c:formatCode>
                <c:ptCount val="9"/>
                <c:pt idx="0">
                  <c:v>70.688888888888897</c:v>
                </c:pt>
                <c:pt idx="1">
                  <c:v>73.072222222222237</c:v>
                </c:pt>
                <c:pt idx="2">
                  <c:v>75.455555555555563</c:v>
                </c:pt>
                <c:pt idx="3">
                  <c:v>77.838888888888903</c:v>
                </c:pt>
                <c:pt idx="4">
                  <c:v>80.222222222222229</c:v>
                </c:pt>
                <c:pt idx="5">
                  <c:v>82.605555555555569</c:v>
                </c:pt>
                <c:pt idx="6">
                  <c:v>84.988888888888894</c:v>
                </c:pt>
                <c:pt idx="7">
                  <c:v>87.372222222222234</c:v>
                </c:pt>
                <c:pt idx="8">
                  <c:v>89.75555555555556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8E-4870-808B-8A4405D6C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494736"/>
        <c:axId val="340495568"/>
      </c:scatterChart>
      <c:valAx>
        <c:axId val="34049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0495568"/>
        <c:crosses val="autoZero"/>
        <c:crossBetween val="midCat"/>
      </c:valAx>
      <c:valAx>
        <c:axId val="340495568"/>
        <c:scaling>
          <c:orientation val="minMax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049473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'Askisi 12_8'!$D$6:$D$14</c:f>
              <c:numCache>
                <c:formatCode>General</c:formatCode>
                <c:ptCount val="9"/>
                <c:pt idx="0">
                  <c:v>75</c:v>
                </c:pt>
                <c:pt idx="1">
                  <c:v>70</c:v>
                </c:pt>
                <c:pt idx="2">
                  <c:v>72</c:v>
                </c:pt>
                <c:pt idx="3">
                  <c:v>77</c:v>
                </c:pt>
                <c:pt idx="4">
                  <c:v>83</c:v>
                </c:pt>
                <c:pt idx="5">
                  <c:v>81</c:v>
                </c:pt>
                <c:pt idx="6">
                  <c:v>86</c:v>
                </c:pt>
                <c:pt idx="7">
                  <c:v>91</c:v>
                </c:pt>
                <c:pt idx="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D-4AF9-9366-47E2EF064DD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'Askisi 12_8'!$E$6:$E$14</c:f>
              <c:numCache>
                <c:formatCode>0.00</c:formatCode>
                <c:ptCount val="9"/>
                <c:pt idx="0" formatCode="General">
                  <c:v>75</c:v>
                </c:pt>
                <c:pt idx="1">
                  <c:v>75</c:v>
                </c:pt>
                <c:pt idx="2">
                  <c:v>74</c:v>
                </c:pt>
                <c:pt idx="3">
                  <c:v>73.600000000000009</c:v>
                </c:pt>
                <c:pt idx="4">
                  <c:v>74.280000000000015</c:v>
                </c:pt>
                <c:pt idx="5">
                  <c:v>76.024000000000015</c:v>
                </c:pt>
                <c:pt idx="6">
                  <c:v>77.019200000000012</c:v>
                </c:pt>
                <c:pt idx="7">
                  <c:v>78.815360000000013</c:v>
                </c:pt>
                <c:pt idx="8">
                  <c:v>81.252288000000007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D-4AF9-9366-47E2EF064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98288"/>
        <c:axId val="17999536"/>
      </c:lineChart>
      <c:catAx>
        <c:axId val="17998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999536"/>
        <c:crosses val="autoZero"/>
        <c:auto val="1"/>
        <c:lblAlgn val="ctr"/>
        <c:lblOffset val="100"/>
        <c:noMultiLvlLbl val="0"/>
      </c:catAx>
      <c:valAx>
        <c:axId val="17999536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99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'12.4'!$B$9:$B$20</c:f>
              <c:numCache>
                <c:formatCode>General</c:formatCode>
                <c:ptCount val="12"/>
                <c:pt idx="0">
                  <c:v>37</c:v>
                </c:pt>
                <c:pt idx="1">
                  <c:v>40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50</c:v>
                </c:pt>
                <c:pt idx="6">
                  <c:v>43</c:v>
                </c:pt>
                <c:pt idx="7">
                  <c:v>47</c:v>
                </c:pt>
                <c:pt idx="8">
                  <c:v>56</c:v>
                </c:pt>
                <c:pt idx="9">
                  <c:v>52</c:v>
                </c:pt>
                <c:pt idx="10">
                  <c:v>55</c:v>
                </c:pt>
                <c:pt idx="1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E-4B6C-A42E-9A4CF281747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'12.4'!$E$9:$E$20</c:f>
              <c:numCache>
                <c:formatCode>General</c:formatCode>
                <c:ptCount val="12"/>
                <c:pt idx="1">
                  <c:v>37</c:v>
                </c:pt>
                <c:pt idx="2">
                  <c:v>40.510000000000005</c:v>
                </c:pt>
                <c:pt idx="3" formatCode="0.00">
                  <c:v>41.787999999999997</c:v>
                </c:pt>
                <c:pt idx="4" formatCode="0.00">
                  <c:v>36.984700000000004</c:v>
                </c:pt>
                <c:pt idx="5" formatCode="0.00">
                  <c:v>46.012599999999999</c:v>
                </c:pt>
                <c:pt idx="6" formatCode="0.00">
                  <c:v>52.221150999999999</c:v>
                </c:pt>
                <c:pt idx="7" formatCode="0.00">
                  <c:v>43.866038799999998</c:v>
                </c:pt>
                <c:pt idx="8" formatCode="0.00">
                  <c:v>47.727350470000005</c:v>
                </c:pt>
                <c:pt idx="9" formatCode="0.00">
                  <c:v>58.331257659999991</c:v>
                </c:pt>
                <c:pt idx="10" formatCode="0.00">
                  <c:v>53.764091595100005</c:v>
                </c:pt>
                <c:pt idx="11" formatCode="0.00">
                  <c:v>56.478085239880002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E-4B6C-A42E-9A4CF2817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018656"/>
        <c:axId val="2042016160"/>
      </c:lineChart>
      <c:catAx>
        <c:axId val="2042018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2016160"/>
        <c:crosses val="autoZero"/>
        <c:auto val="1"/>
        <c:lblAlgn val="ctr"/>
        <c:lblOffset val="100"/>
        <c:noMultiLvlLbl val="0"/>
      </c:catAx>
      <c:valAx>
        <c:axId val="2042016160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20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'12_5'!$C$4:$C$16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'12_5'!$D$4:$D$16</c:f>
              <c:numCache>
                <c:formatCode>General</c:formatCode>
                <c:ptCount val="13"/>
                <c:pt idx="0">
                  <c:v>37</c:v>
                </c:pt>
                <c:pt idx="1">
                  <c:v>40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50</c:v>
                </c:pt>
                <c:pt idx="6">
                  <c:v>43</c:v>
                </c:pt>
                <c:pt idx="7">
                  <c:v>47</c:v>
                </c:pt>
                <c:pt idx="8">
                  <c:v>56</c:v>
                </c:pt>
                <c:pt idx="9">
                  <c:v>52</c:v>
                </c:pt>
                <c:pt idx="10">
                  <c:v>55</c:v>
                </c:pt>
                <c:pt idx="11">
                  <c:v>54</c:v>
                </c:pt>
                <c:pt idx="12" formatCode="0.00">
                  <c:v>57.56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5-4A9B-AAD6-6D65C7CF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982048"/>
        <c:axId val="2041986624"/>
      </c:scatterChart>
      <c:valAx>
        <c:axId val="204198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1986624"/>
        <c:crosses val="autoZero"/>
        <c:crossBetween val="midCat"/>
      </c:valAx>
      <c:valAx>
        <c:axId val="204198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1982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'12_8'!$C$5:$C$16</c:f>
              <c:numCache>
                <c:formatCode>General</c:formatCode>
                <c:ptCount val="12"/>
                <c:pt idx="0">
                  <c:v>37</c:v>
                </c:pt>
                <c:pt idx="1">
                  <c:v>40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50</c:v>
                </c:pt>
                <c:pt idx="6">
                  <c:v>43</c:v>
                </c:pt>
                <c:pt idx="7">
                  <c:v>47</c:v>
                </c:pt>
                <c:pt idx="8">
                  <c:v>56</c:v>
                </c:pt>
                <c:pt idx="9">
                  <c:v>52</c:v>
                </c:pt>
                <c:pt idx="10">
                  <c:v>55</c:v>
                </c:pt>
                <c:pt idx="1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4-4453-B03A-04FD7B5C0B2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'12_8'!$D$5:$D$16</c:f>
              <c:numCache>
                <c:formatCode>General</c:formatCode>
                <c:ptCount val="12"/>
                <c:pt idx="2">
                  <c:v>38.5</c:v>
                </c:pt>
                <c:pt idx="3">
                  <c:v>40.5</c:v>
                </c:pt>
                <c:pt idx="4">
                  <c:v>39</c:v>
                </c:pt>
                <c:pt idx="5">
                  <c:v>41</c:v>
                </c:pt>
                <c:pt idx="6">
                  <c:v>47.5</c:v>
                </c:pt>
                <c:pt idx="7">
                  <c:v>46.5</c:v>
                </c:pt>
                <c:pt idx="8">
                  <c:v>45</c:v>
                </c:pt>
                <c:pt idx="9">
                  <c:v>51.5</c:v>
                </c:pt>
                <c:pt idx="10">
                  <c:v>54</c:v>
                </c:pt>
                <c:pt idx="11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4-4453-B03A-04FD7B5C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575984"/>
        <c:axId val="1702566416"/>
      </c:lineChart>
      <c:catAx>
        <c:axId val="1702575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2566416"/>
        <c:crosses val="autoZero"/>
        <c:auto val="1"/>
        <c:lblAlgn val="ctr"/>
        <c:lblOffset val="100"/>
        <c:noMultiLvlLbl val="0"/>
      </c:catAx>
      <c:valAx>
        <c:axId val="170256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70257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'12_10'!$C$5:$C$12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</c:numCache>
            </c:numRef>
          </c:xVal>
          <c:yVal>
            <c:numRef>
              <c:f>'12_10'!$D$5:$D$12</c:f>
              <c:numCache>
                <c:formatCode>General</c:formatCode>
                <c:ptCount val="8"/>
                <c:pt idx="0">
                  <c:v>36300</c:v>
                </c:pt>
                <c:pt idx="1">
                  <c:v>40100</c:v>
                </c:pt>
                <c:pt idx="2">
                  <c:v>41200</c:v>
                </c:pt>
                <c:pt idx="3">
                  <c:v>53000</c:v>
                </c:pt>
                <c:pt idx="4">
                  <c:v>44000</c:v>
                </c:pt>
                <c:pt idx="5">
                  <c:v>45600</c:v>
                </c:pt>
                <c:pt idx="6">
                  <c:v>39000</c:v>
                </c:pt>
                <c:pt idx="7">
                  <c:v>47500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DD-47D8-8857-CC7CB6E69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53360"/>
        <c:axId val="579270000"/>
      </c:scatterChart>
      <c:valAx>
        <c:axId val="57925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79270000"/>
        <c:crosses val="autoZero"/>
        <c:crossBetween val="midCat"/>
      </c:valAx>
      <c:valAx>
        <c:axId val="5792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79253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'12_10'!$C$5:$C$12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</c:numCache>
            </c:numRef>
          </c:xVal>
          <c:yVal>
            <c:numRef>
              <c:f>'12_10'!$D$5:$D$12</c:f>
              <c:numCache>
                <c:formatCode>General</c:formatCode>
                <c:ptCount val="8"/>
                <c:pt idx="0">
                  <c:v>36300</c:v>
                </c:pt>
                <c:pt idx="1">
                  <c:v>40100</c:v>
                </c:pt>
                <c:pt idx="2">
                  <c:v>41200</c:v>
                </c:pt>
                <c:pt idx="3">
                  <c:v>53000</c:v>
                </c:pt>
                <c:pt idx="4">
                  <c:v>44000</c:v>
                </c:pt>
                <c:pt idx="5">
                  <c:v>45600</c:v>
                </c:pt>
                <c:pt idx="6">
                  <c:v>39000</c:v>
                </c:pt>
                <c:pt idx="7">
                  <c:v>47500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B-4E5F-95DD-2963F4EE187B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'12_10'!$C$5:$C$12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</c:numCache>
            </c:numRef>
          </c:xVal>
          <c:yVal>
            <c:numRef>
              <c:f>'12_10'!$C$46:$C$53</c:f>
              <c:numCache>
                <c:formatCode>General</c:formatCode>
                <c:ptCount val="8"/>
                <c:pt idx="0">
                  <c:v>34708.045977011498</c:v>
                </c:pt>
                <c:pt idx="1">
                  <c:v>42829.885057471271</c:v>
                </c:pt>
                <c:pt idx="2">
                  <c:v>42829.885057471271</c:v>
                </c:pt>
                <c:pt idx="3">
                  <c:v>50951.724137931029</c:v>
                </c:pt>
                <c:pt idx="4">
                  <c:v>42829.885057471271</c:v>
                </c:pt>
                <c:pt idx="5">
                  <c:v>46890.80459770115</c:v>
                </c:pt>
                <c:pt idx="6">
                  <c:v>38768.965517241384</c:v>
                </c:pt>
                <c:pt idx="7">
                  <c:v>46890.80459770115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FB-4E5F-95DD-2963F4EE1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728992"/>
        <c:axId val="683731488"/>
      </c:scatterChart>
      <c:valAx>
        <c:axId val="68372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3731488"/>
        <c:crosses val="autoZero"/>
        <c:crossBetween val="midCat"/>
      </c:valAx>
      <c:valAx>
        <c:axId val="683731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372899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'12_11'!$C$4</c:f>
              <c:strCache>
                <c:ptCount val="1"/>
                <c:pt idx="0">
                  <c:v>Προώθηση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'12_11'!$B$5:$B$12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</c:numCache>
            </c:numRef>
          </c:xVal>
          <c:yVal>
            <c:numRef>
              <c:f>'12_11'!$C$5:$C$12</c:f>
              <c:numCache>
                <c:formatCode>General</c:formatCode>
                <c:ptCount val="8"/>
                <c:pt idx="0">
                  <c:v>29500</c:v>
                </c:pt>
                <c:pt idx="1">
                  <c:v>55700</c:v>
                </c:pt>
                <c:pt idx="2">
                  <c:v>71300</c:v>
                </c:pt>
                <c:pt idx="3">
                  <c:v>87000</c:v>
                </c:pt>
                <c:pt idx="4">
                  <c:v>75000</c:v>
                </c:pt>
                <c:pt idx="5">
                  <c:v>72000</c:v>
                </c:pt>
                <c:pt idx="6">
                  <c:v>55300</c:v>
                </c:pt>
                <c:pt idx="7">
                  <c:v>81600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BF-4549-B71B-009DFE673974}"/>
            </c:ext>
          </c:extLst>
        </c:ser>
        <c:ser>
          <c:idx val="1"/>
          <c:order val="1"/>
          <c:tx>
            <c:strRef>
              <c:f>'12_11'!$D$4</c:f>
              <c:strCache>
                <c:ptCount val="1"/>
                <c:pt idx="0">
                  <c:v>Θεατές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'12_11'!$B$5:$B$12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</c:numCache>
            </c:numRef>
          </c:xVal>
          <c:yVal>
            <c:numRef>
              <c:f>'12_11'!$D$5:$D$12</c:f>
              <c:numCache>
                <c:formatCode>General</c:formatCode>
                <c:ptCount val="8"/>
                <c:pt idx="0">
                  <c:v>36300</c:v>
                </c:pt>
                <c:pt idx="1">
                  <c:v>40100</c:v>
                </c:pt>
                <c:pt idx="2">
                  <c:v>41200</c:v>
                </c:pt>
                <c:pt idx="3">
                  <c:v>53000</c:v>
                </c:pt>
                <c:pt idx="4">
                  <c:v>44000</c:v>
                </c:pt>
                <c:pt idx="5">
                  <c:v>45600</c:v>
                </c:pt>
                <c:pt idx="6">
                  <c:v>39000</c:v>
                </c:pt>
                <c:pt idx="7">
                  <c:v>47500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BF-4549-B71B-009DFE673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206864"/>
        <c:axId val="696213520"/>
      </c:scatterChart>
      <c:valAx>
        <c:axId val="69620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96213520"/>
        <c:crosses val="autoZero"/>
        <c:crossBetween val="midCat"/>
      </c:valAx>
      <c:valAx>
        <c:axId val="69621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96206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layout>
        <c:manualLayout>
          <c:xMode val="edge"/>
          <c:yMode val="edge"/>
          <c:x val="0.16940097331583551"/>
          <c:y val="3.940886699507389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'12_11'!$B$5:$B$12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</c:numCache>
            </c:numRef>
          </c:xVal>
          <c:yVal>
            <c:numRef>
              <c:f>'12_11'!$D$5:$D$12</c:f>
              <c:numCache>
                <c:formatCode>General</c:formatCode>
                <c:ptCount val="8"/>
                <c:pt idx="0">
                  <c:v>36300</c:v>
                </c:pt>
                <c:pt idx="1">
                  <c:v>40100</c:v>
                </c:pt>
                <c:pt idx="2">
                  <c:v>41200</c:v>
                </c:pt>
                <c:pt idx="3">
                  <c:v>53000</c:v>
                </c:pt>
                <c:pt idx="4">
                  <c:v>44000</c:v>
                </c:pt>
                <c:pt idx="5">
                  <c:v>45600</c:v>
                </c:pt>
                <c:pt idx="6">
                  <c:v>39000</c:v>
                </c:pt>
                <c:pt idx="7">
                  <c:v>47500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3E-41BA-9830-16726FFEEB2C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'12_11'!$B$5:$B$12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</c:numCache>
            </c:numRef>
          </c:xVal>
          <c:yVal>
            <c:numRef>
              <c:f>'12_11'!$C$47:$C$54</c:f>
              <c:numCache>
                <c:formatCode>General</c:formatCode>
                <c:ptCount val="8"/>
                <c:pt idx="0">
                  <c:v>34426.664302439574</c:v>
                </c:pt>
                <c:pt idx="1">
                  <c:v>42515.175173705014</c:v>
                </c:pt>
                <c:pt idx="2">
                  <c:v>43090.659213381048</c:v>
                </c:pt>
                <c:pt idx="3">
                  <c:v>50791.825057941474</c:v>
                </c:pt>
                <c:pt idx="4">
                  <c:v>43227.152222791388</c:v>
                </c:pt>
                <c:pt idx="5">
                  <c:v>46677.478617476409</c:v>
                </c:pt>
                <c:pt idx="6">
                  <c:v>38939.42277037265</c:v>
                </c:pt>
                <c:pt idx="7">
                  <c:v>47031.622641892427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3E-41BA-9830-16726FFEE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211856"/>
        <c:axId val="696203120"/>
      </c:scatterChart>
      <c:valAx>
        <c:axId val="69621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6203120"/>
        <c:crosses val="autoZero"/>
        <c:crossBetween val="midCat"/>
      </c:valAx>
      <c:valAx>
        <c:axId val="696203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621185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2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'12_11'!$C$5:$C$12</c:f>
              <c:numCache>
                <c:formatCode>General</c:formatCode>
                <c:ptCount val="8"/>
                <c:pt idx="0">
                  <c:v>29500</c:v>
                </c:pt>
                <c:pt idx="1">
                  <c:v>55700</c:v>
                </c:pt>
                <c:pt idx="2">
                  <c:v>71300</c:v>
                </c:pt>
                <c:pt idx="3">
                  <c:v>87000</c:v>
                </c:pt>
                <c:pt idx="4">
                  <c:v>75000</c:v>
                </c:pt>
                <c:pt idx="5">
                  <c:v>72000</c:v>
                </c:pt>
                <c:pt idx="6">
                  <c:v>55300</c:v>
                </c:pt>
                <c:pt idx="7">
                  <c:v>81600</c:v>
                </c:pt>
              </c:numCache>
            </c:numRef>
          </c:xVal>
          <c:yVal>
            <c:numRef>
              <c:f>'12_11'!$D$5:$D$12</c:f>
              <c:numCache>
                <c:formatCode>General</c:formatCode>
                <c:ptCount val="8"/>
                <c:pt idx="0">
                  <c:v>36300</c:v>
                </c:pt>
                <c:pt idx="1">
                  <c:v>40100</c:v>
                </c:pt>
                <c:pt idx="2">
                  <c:v>41200</c:v>
                </c:pt>
                <c:pt idx="3">
                  <c:v>53000</c:v>
                </c:pt>
                <c:pt idx="4">
                  <c:v>44000</c:v>
                </c:pt>
                <c:pt idx="5">
                  <c:v>45600</c:v>
                </c:pt>
                <c:pt idx="6">
                  <c:v>39000</c:v>
                </c:pt>
                <c:pt idx="7">
                  <c:v>47500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A1-483E-B753-BE86F2823514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'12_11'!$C$5:$C$12</c:f>
              <c:numCache>
                <c:formatCode>General</c:formatCode>
                <c:ptCount val="8"/>
                <c:pt idx="0">
                  <c:v>29500</c:v>
                </c:pt>
                <c:pt idx="1">
                  <c:v>55700</c:v>
                </c:pt>
                <c:pt idx="2">
                  <c:v>71300</c:v>
                </c:pt>
                <c:pt idx="3">
                  <c:v>87000</c:v>
                </c:pt>
                <c:pt idx="4">
                  <c:v>75000</c:v>
                </c:pt>
                <c:pt idx="5">
                  <c:v>72000</c:v>
                </c:pt>
                <c:pt idx="6">
                  <c:v>55300</c:v>
                </c:pt>
                <c:pt idx="7">
                  <c:v>81600</c:v>
                </c:pt>
              </c:numCache>
            </c:numRef>
          </c:xVal>
          <c:yVal>
            <c:numRef>
              <c:f>'12_11'!$C$47:$C$54</c:f>
              <c:numCache>
                <c:formatCode>General</c:formatCode>
                <c:ptCount val="8"/>
                <c:pt idx="0">
                  <c:v>34426.664302439574</c:v>
                </c:pt>
                <c:pt idx="1">
                  <c:v>42515.175173705014</c:v>
                </c:pt>
                <c:pt idx="2">
                  <c:v>43090.659213381048</c:v>
                </c:pt>
                <c:pt idx="3">
                  <c:v>50791.825057941474</c:v>
                </c:pt>
                <c:pt idx="4">
                  <c:v>43227.152222791388</c:v>
                </c:pt>
                <c:pt idx="5">
                  <c:v>46677.478617476409</c:v>
                </c:pt>
                <c:pt idx="6">
                  <c:v>38939.42277037265</c:v>
                </c:pt>
                <c:pt idx="7">
                  <c:v>47031.622641892427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A1-483E-B753-BE86F282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201872"/>
        <c:axId val="696198960"/>
      </c:scatterChart>
      <c:valAx>
        <c:axId val="69620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6198960"/>
        <c:crosses val="autoZero"/>
        <c:crossBetween val="midCat"/>
      </c:valAx>
      <c:valAx>
        <c:axId val="696198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620187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219074</xdr:colOff>
      <xdr:row>0</xdr:row>
      <xdr:rowOff>166687</xdr:rowOff>
    </xdr:from>
    <xdr:to>
      <xdr:col>16</xdr:col>
      <xdr:colOff>323849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9ACD6A-5115-4625-B3D5-A14CFB141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1</xdr:row>
      <xdr:rowOff>95250</xdr:rowOff>
    </xdr:from>
    <xdr:to>
      <xdr:col>17</xdr:col>
      <xdr:colOff>142874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BC488F-D8DD-4ACB-BAC7-D40E2F0F5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547687</xdr:colOff>
      <xdr:row>3</xdr:row>
      <xdr:rowOff>4762</xdr:rowOff>
    </xdr:from>
    <xdr:to>
      <xdr:col>14</xdr:col>
      <xdr:colOff>242887</xdr:colOff>
      <xdr:row>17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65AA94-00DD-4BF7-B326-676DF7782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</xdr:row>
      <xdr:rowOff>100012</xdr:rowOff>
    </xdr:from>
    <xdr:to>
      <xdr:col>16</xdr:col>
      <xdr:colOff>495300</xdr:colOff>
      <xdr:row>17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B494C8-D31C-4013-B7C6-0958496F2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</xdr:row>
      <xdr:rowOff>109537</xdr:rowOff>
    </xdr:from>
    <xdr:to>
      <xdr:col>13</xdr:col>
      <xdr:colOff>533400</xdr:colOff>
      <xdr:row>16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EE1AFF-38C3-4E2C-81D6-296063241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495299</xdr:colOff>
      <xdr:row>20</xdr:row>
      <xdr:rowOff>28575</xdr:rowOff>
    </xdr:from>
    <xdr:to>
      <xdr:col>20</xdr:col>
      <xdr:colOff>28574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4708B5-D80E-4930-90F7-E9627EAE3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0</xdr:row>
      <xdr:rowOff>0</xdr:rowOff>
    </xdr:from>
    <xdr:to>
      <xdr:col>17</xdr:col>
      <xdr:colOff>542925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893C76-A623-49D8-9BE9-9AD652A66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333375</xdr:colOff>
      <xdr:row>16</xdr:row>
      <xdr:rowOff>66675</xdr:rowOff>
    </xdr:from>
    <xdr:to>
      <xdr:col>16</xdr:col>
      <xdr:colOff>66675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6FC479-EFFF-42DB-8B7F-F5A8CF311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14</xdr:row>
      <xdr:rowOff>123824</xdr:rowOff>
    </xdr:from>
    <xdr:to>
      <xdr:col>23</xdr:col>
      <xdr:colOff>542925</xdr:colOff>
      <xdr:row>33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126F71-7A6E-4DCD-88A9-58D6E0C83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18</xdr:col>
      <xdr:colOff>542925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771A85-7447-44E1-9B8B-003C40745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166687</xdr:colOff>
      <xdr:row>2</xdr:row>
      <xdr:rowOff>90487</xdr:rowOff>
    </xdr:from>
    <xdr:to>
      <xdr:col>17</xdr:col>
      <xdr:colOff>471487</xdr:colOff>
      <xdr:row>17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23AB65-1ADA-43AC-802D-862255266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514349</xdr:colOff>
      <xdr:row>41</xdr:row>
      <xdr:rowOff>128588</xdr:rowOff>
    </xdr:from>
    <xdr:to>
      <xdr:col>18</xdr:col>
      <xdr:colOff>85724</xdr:colOff>
      <xdr:row>54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CA6093-3A4B-4DC3-82FB-B8860CA9F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166687</xdr:colOff>
      <xdr:row>3</xdr:row>
      <xdr:rowOff>23812</xdr:rowOff>
    </xdr:from>
    <xdr:to>
      <xdr:col>16</xdr:col>
      <xdr:colOff>471487</xdr:colOff>
      <xdr:row>17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CD7FD8-8595-40C6-9238-BA3425644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04399-53A3-433D-9703-57D21B63ADD9}">
  <dimension ref="B2:H21"/>
  <sheetViews>
    <sheetView workbookViewId="0">
      <selection activeCell="F21" sqref="F21"/>
    </sheetView>
  </sheetViews>
  <sheetFormatPr defaultRowHeight="15" x14ac:dyDescent="0.25"/>
  <cols>
    <col min="4" max="4" width="9.7109375" customWidth="1"/>
  </cols>
  <sheetData>
    <row r="2" spans="2:8" x14ac:dyDescent="0.25">
      <c r="E2" s="1" t="s">
        <v>11</v>
      </c>
      <c r="F2" s="25">
        <v>0.9</v>
      </c>
    </row>
    <row r="3" spans="2:8" x14ac:dyDescent="0.25">
      <c r="B3" t="s">
        <v>9</v>
      </c>
      <c r="D3" s="1"/>
    </row>
    <row r="4" spans="2:8" x14ac:dyDescent="0.25">
      <c r="D4" s="1"/>
    </row>
    <row r="5" spans="2:8" x14ac:dyDescent="0.25">
      <c r="B5" s="3" t="s">
        <v>1</v>
      </c>
      <c r="C5" s="3" t="s">
        <v>2</v>
      </c>
      <c r="D5" s="3" t="s">
        <v>10</v>
      </c>
      <c r="E5" s="3" t="s">
        <v>4</v>
      </c>
      <c r="F5" s="3" t="s">
        <v>6</v>
      </c>
    </row>
    <row r="6" spans="2:8" x14ac:dyDescent="0.25">
      <c r="B6" s="4">
        <v>1</v>
      </c>
      <c r="C6" s="4">
        <v>37</v>
      </c>
      <c r="D6" s="14">
        <v>37</v>
      </c>
      <c r="E6" s="5"/>
      <c r="F6" s="5"/>
      <c r="G6" s="5"/>
      <c r="H6" s="5"/>
    </row>
    <row r="7" spans="2:8" x14ac:dyDescent="0.25">
      <c r="B7" s="4">
        <v>2</v>
      </c>
      <c r="C7" s="4">
        <v>40</v>
      </c>
      <c r="D7" s="26">
        <f t="shared" ref="D7:D18" si="0">a*C6+(1-a)*D6</f>
        <v>37</v>
      </c>
      <c r="E7" s="16">
        <f>C7-D7</f>
        <v>3</v>
      </c>
      <c r="F7" s="16">
        <f>ABS(E7)</f>
        <v>3</v>
      </c>
      <c r="G7" s="5"/>
      <c r="H7" s="5"/>
    </row>
    <row r="8" spans="2:8" x14ac:dyDescent="0.25">
      <c r="B8" s="4">
        <v>3</v>
      </c>
      <c r="C8" s="4">
        <v>41</v>
      </c>
      <c r="D8" s="26">
        <f t="shared" si="0"/>
        <v>39.700000000000003</v>
      </c>
      <c r="E8" s="16">
        <f>C8-D8</f>
        <v>1.2999999999999972</v>
      </c>
      <c r="F8" s="16">
        <f t="shared" ref="F8:F17" si="1">ABS(E8)</f>
        <v>1.2999999999999972</v>
      </c>
      <c r="G8" s="5"/>
      <c r="H8" s="5"/>
    </row>
    <row r="9" spans="2:8" x14ac:dyDescent="0.25">
      <c r="B9" s="4">
        <v>4</v>
      </c>
      <c r="C9" s="4">
        <v>37</v>
      </c>
      <c r="D9" s="26">
        <f t="shared" si="0"/>
        <v>40.869999999999997</v>
      </c>
      <c r="E9" s="16">
        <f t="shared" ref="E9:E17" si="2">C9-D9</f>
        <v>-3.8699999999999974</v>
      </c>
      <c r="F9" s="16">
        <f t="shared" si="1"/>
        <v>3.8699999999999974</v>
      </c>
      <c r="G9" s="5"/>
      <c r="H9" s="5"/>
    </row>
    <row r="10" spans="2:8" x14ac:dyDescent="0.25">
      <c r="B10" s="4">
        <v>5</v>
      </c>
      <c r="C10" s="4">
        <v>45</v>
      </c>
      <c r="D10" s="26">
        <f t="shared" si="0"/>
        <v>37.387</v>
      </c>
      <c r="E10" s="16">
        <f t="shared" si="2"/>
        <v>7.6129999999999995</v>
      </c>
      <c r="F10" s="16">
        <f t="shared" si="1"/>
        <v>7.6129999999999995</v>
      </c>
      <c r="G10" s="5"/>
      <c r="H10" s="5"/>
    </row>
    <row r="11" spans="2:8" x14ac:dyDescent="0.25">
      <c r="B11" s="4">
        <v>6</v>
      </c>
      <c r="C11" s="4">
        <v>50</v>
      </c>
      <c r="D11" s="26">
        <f t="shared" si="0"/>
        <v>44.238700000000001</v>
      </c>
      <c r="E11" s="16">
        <f t="shared" si="2"/>
        <v>5.7612999999999985</v>
      </c>
      <c r="F11" s="16">
        <f t="shared" si="1"/>
        <v>5.7612999999999985</v>
      </c>
      <c r="G11" s="5"/>
      <c r="H11" s="5"/>
    </row>
    <row r="12" spans="2:8" x14ac:dyDescent="0.25">
      <c r="B12" s="4">
        <v>7</v>
      </c>
      <c r="C12" s="4">
        <v>43</v>
      </c>
      <c r="D12" s="26">
        <f t="shared" si="0"/>
        <v>49.423870000000001</v>
      </c>
      <c r="E12" s="16">
        <f t="shared" si="2"/>
        <v>-6.4238700000000009</v>
      </c>
      <c r="F12" s="16">
        <f t="shared" si="1"/>
        <v>6.4238700000000009</v>
      </c>
      <c r="G12" s="5"/>
      <c r="H12" s="5"/>
    </row>
    <row r="13" spans="2:8" x14ac:dyDescent="0.25">
      <c r="B13" s="4">
        <v>8</v>
      </c>
      <c r="C13" s="4">
        <v>47</v>
      </c>
      <c r="D13" s="26">
        <f t="shared" si="0"/>
        <v>43.642386999999999</v>
      </c>
      <c r="E13" s="16">
        <f t="shared" si="2"/>
        <v>3.3576130000000006</v>
      </c>
      <c r="F13" s="16">
        <f t="shared" si="1"/>
        <v>3.3576130000000006</v>
      </c>
      <c r="G13" s="5"/>
      <c r="H13" s="5"/>
    </row>
    <row r="14" spans="2:8" x14ac:dyDescent="0.25">
      <c r="B14" s="4">
        <v>9</v>
      </c>
      <c r="C14" s="4">
        <v>56</v>
      </c>
      <c r="D14" s="26">
        <f t="shared" si="0"/>
        <v>46.664238700000006</v>
      </c>
      <c r="E14" s="16">
        <f t="shared" si="2"/>
        <v>9.3357612999999944</v>
      </c>
      <c r="F14" s="16">
        <f t="shared" si="1"/>
        <v>9.3357612999999944</v>
      </c>
      <c r="G14" s="5"/>
      <c r="H14" s="5"/>
    </row>
    <row r="15" spans="2:8" x14ac:dyDescent="0.25">
      <c r="B15" s="4">
        <v>10</v>
      </c>
      <c r="C15" s="4">
        <v>52</v>
      </c>
      <c r="D15" s="26">
        <f t="shared" si="0"/>
        <v>55.066423869999994</v>
      </c>
      <c r="E15" s="16">
        <f t="shared" si="2"/>
        <v>-3.0664238699999942</v>
      </c>
      <c r="F15" s="16">
        <f t="shared" si="1"/>
        <v>3.0664238699999942</v>
      </c>
      <c r="G15" s="5"/>
      <c r="H15" s="5"/>
    </row>
    <row r="16" spans="2:8" x14ac:dyDescent="0.25">
      <c r="B16" s="4">
        <v>11</v>
      </c>
      <c r="C16" s="4">
        <v>55</v>
      </c>
      <c r="D16" s="26">
        <f t="shared" si="0"/>
        <v>52.306642387000004</v>
      </c>
      <c r="E16" s="16">
        <f t="shared" si="2"/>
        <v>2.6933576129999963</v>
      </c>
      <c r="F16" s="16">
        <f t="shared" si="1"/>
        <v>2.6933576129999963</v>
      </c>
      <c r="G16" s="5"/>
      <c r="H16" s="5"/>
    </row>
    <row r="17" spans="2:8" ht="15.75" thickBot="1" x14ac:dyDescent="0.3">
      <c r="B17" s="10">
        <v>12</v>
      </c>
      <c r="C17" s="10">
        <v>54</v>
      </c>
      <c r="D17" s="26">
        <f t="shared" si="0"/>
        <v>54.730664238700001</v>
      </c>
      <c r="E17" s="16">
        <f t="shared" si="2"/>
        <v>-0.73066423870000108</v>
      </c>
      <c r="F17" s="16">
        <f t="shared" si="1"/>
        <v>0.73066423870000108</v>
      </c>
      <c r="G17" s="12"/>
      <c r="H17" s="12"/>
    </row>
    <row r="18" spans="2:8" x14ac:dyDescent="0.25">
      <c r="B18" s="7">
        <v>13</v>
      </c>
      <c r="C18" s="8"/>
      <c r="D18" s="27">
        <f t="shared" si="0"/>
        <v>54.073066423870003</v>
      </c>
      <c r="E18" s="17">
        <f>SUM(E7:E17)</f>
        <v>18.970073804299993</v>
      </c>
      <c r="F18" s="17">
        <f>AVERAGE(F8:F17)</f>
        <v>4.4151990021699978</v>
      </c>
      <c r="G18" s="9"/>
      <c r="H18" s="9"/>
    </row>
    <row r="19" spans="2:8" x14ac:dyDescent="0.25">
      <c r="D19" s="1"/>
      <c r="E19" t="s">
        <v>5</v>
      </c>
      <c r="F19" s="1" t="s">
        <v>7</v>
      </c>
    </row>
    <row r="20" spans="2:8" x14ac:dyDescent="0.25">
      <c r="D20" s="1"/>
    </row>
    <row r="21" spans="2:8" x14ac:dyDescent="0.25">
      <c r="D21" s="1"/>
      <c r="E21" t="s">
        <v>8</v>
      </c>
      <c r="F21" s="28">
        <f>E18/F18</f>
        <v>4.2965387958677548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70A3-5DAF-4392-8203-2B5D5E911B8F}">
  <dimension ref="A1:G27"/>
  <sheetViews>
    <sheetView workbookViewId="0"/>
  </sheetViews>
  <sheetFormatPr defaultRowHeight="15" x14ac:dyDescent="0.25"/>
  <sheetData>
    <row r="1" spans="1:7" x14ac:dyDescent="0.25">
      <c r="A1" t="s">
        <v>12</v>
      </c>
    </row>
    <row r="3" spans="1:7" x14ac:dyDescent="0.25">
      <c r="D3" s="1"/>
      <c r="E3" s="1"/>
      <c r="F3" s="1"/>
    </row>
    <row r="4" spans="1:7" x14ac:dyDescent="0.25">
      <c r="A4" t="s">
        <v>14</v>
      </c>
      <c r="B4" s="15">
        <v>0.5</v>
      </c>
      <c r="D4" s="1"/>
      <c r="E4" s="1"/>
      <c r="F4" s="1"/>
    </row>
    <row r="5" spans="1:7" x14ac:dyDescent="0.25">
      <c r="A5" t="s">
        <v>15</v>
      </c>
      <c r="B5">
        <v>0.3</v>
      </c>
      <c r="D5" s="1"/>
      <c r="E5" s="1"/>
      <c r="F5" s="1"/>
    </row>
    <row r="6" spans="1:7" x14ac:dyDescent="0.25">
      <c r="D6" s="1"/>
      <c r="E6" s="1"/>
      <c r="F6" s="1"/>
    </row>
    <row r="7" spans="1:7" x14ac:dyDescent="0.25">
      <c r="D7" s="1"/>
      <c r="E7" s="1"/>
      <c r="F7" s="1"/>
    </row>
    <row r="8" spans="1:7" ht="30" x14ac:dyDescent="0.25">
      <c r="A8" s="3" t="s">
        <v>1</v>
      </c>
      <c r="B8" s="3" t="s">
        <v>2</v>
      </c>
      <c r="C8" s="3" t="s">
        <v>10</v>
      </c>
      <c r="D8" s="3" t="s">
        <v>13</v>
      </c>
      <c r="E8" s="21" t="s">
        <v>16</v>
      </c>
      <c r="F8" s="3" t="s">
        <v>4</v>
      </c>
      <c r="G8" s="3" t="s">
        <v>6</v>
      </c>
    </row>
    <row r="9" spans="1:7" x14ac:dyDescent="0.25">
      <c r="A9" s="4">
        <v>1</v>
      </c>
      <c r="B9" s="4">
        <v>37</v>
      </c>
      <c r="C9" s="20">
        <v>37</v>
      </c>
      <c r="D9" s="20"/>
      <c r="E9" s="20"/>
      <c r="F9" s="5"/>
      <c r="G9" s="5"/>
    </row>
    <row r="10" spans="1:7" x14ac:dyDescent="0.25">
      <c r="A10" s="4">
        <v>2</v>
      </c>
      <c r="B10" s="4">
        <v>40</v>
      </c>
      <c r="C10" s="4">
        <f t="shared" ref="C10:C21" si="0">a*B9+(1-a)*C9</f>
        <v>37</v>
      </c>
      <c r="D10" s="16">
        <f t="shared" ref="D10:D21" si="1">beta*(C10-C9)+(1-beta)*D9</f>
        <v>0</v>
      </c>
      <c r="E10" s="4">
        <f>C10+D10</f>
        <v>37</v>
      </c>
      <c r="F10" s="16">
        <f>B10-E10</f>
        <v>3</v>
      </c>
      <c r="G10" s="16">
        <f>ABS(F10)</f>
        <v>3</v>
      </c>
    </row>
    <row r="11" spans="1:7" x14ac:dyDescent="0.25">
      <c r="A11" s="4">
        <v>3</v>
      </c>
      <c r="B11" s="4">
        <v>41</v>
      </c>
      <c r="C11" s="16">
        <f t="shared" si="0"/>
        <v>39.700000000000003</v>
      </c>
      <c r="D11" s="16">
        <f t="shared" si="1"/>
        <v>0.81000000000000083</v>
      </c>
      <c r="E11" s="4">
        <f t="shared" ref="E11:E21" si="2">C11+D11</f>
        <v>40.510000000000005</v>
      </c>
      <c r="F11" s="16">
        <f t="shared" ref="F11:F20" si="3">B11-E11</f>
        <v>0.48999999999999488</v>
      </c>
      <c r="G11" s="16">
        <f t="shared" ref="G11:G20" si="4">ABS(F11)</f>
        <v>0.48999999999999488</v>
      </c>
    </row>
    <row r="12" spans="1:7" x14ac:dyDescent="0.25">
      <c r="A12" s="4">
        <v>4</v>
      </c>
      <c r="B12" s="4">
        <v>37</v>
      </c>
      <c r="C12" s="16">
        <f t="shared" si="0"/>
        <v>40.869999999999997</v>
      </c>
      <c r="D12" s="16">
        <f t="shared" si="1"/>
        <v>0.91799999999999882</v>
      </c>
      <c r="E12" s="16">
        <f t="shared" si="2"/>
        <v>41.787999999999997</v>
      </c>
      <c r="F12" s="16">
        <f t="shared" si="3"/>
        <v>-4.7879999999999967</v>
      </c>
      <c r="G12" s="16">
        <f t="shared" si="4"/>
        <v>4.7879999999999967</v>
      </c>
    </row>
    <row r="13" spans="1:7" x14ac:dyDescent="0.25">
      <c r="A13" s="4">
        <v>5</v>
      </c>
      <c r="B13" s="4">
        <v>45</v>
      </c>
      <c r="C13" s="16">
        <f t="shared" si="0"/>
        <v>37.387</v>
      </c>
      <c r="D13" s="16">
        <f t="shared" si="1"/>
        <v>-0.40229999999999988</v>
      </c>
      <c r="E13" s="16">
        <f t="shared" si="2"/>
        <v>36.984700000000004</v>
      </c>
      <c r="F13" s="16">
        <f t="shared" si="3"/>
        <v>8.0152999999999963</v>
      </c>
      <c r="G13" s="16">
        <f t="shared" si="4"/>
        <v>8.0152999999999963</v>
      </c>
    </row>
    <row r="14" spans="1:7" x14ac:dyDescent="0.25">
      <c r="A14" s="4">
        <v>6</v>
      </c>
      <c r="B14" s="4">
        <v>50</v>
      </c>
      <c r="C14" s="16">
        <f t="shared" si="0"/>
        <v>44.238700000000001</v>
      </c>
      <c r="D14" s="16">
        <f t="shared" si="1"/>
        <v>1.7739000000000005</v>
      </c>
      <c r="E14" s="16">
        <f t="shared" si="2"/>
        <v>46.012599999999999</v>
      </c>
      <c r="F14" s="16">
        <f t="shared" si="3"/>
        <v>3.9874000000000009</v>
      </c>
      <c r="G14" s="16">
        <f t="shared" si="4"/>
        <v>3.9874000000000009</v>
      </c>
    </row>
    <row r="15" spans="1:7" x14ac:dyDescent="0.25">
      <c r="A15" s="4">
        <v>7</v>
      </c>
      <c r="B15" s="4">
        <v>43</v>
      </c>
      <c r="C15" s="16">
        <f t="shared" si="0"/>
        <v>49.423870000000001</v>
      </c>
      <c r="D15" s="16">
        <f t="shared" si="1"/>
        <v>2.7972809999999999</v>
      </c>
      <c r="E15" s="16">
        <f t="shared" si="2"/>
        <v>52.221150999999999</v>
      </c>
      <c r="F15" s="16">
        <f t="shared" si="3"/>
        <v>-9.221150999999999</v>
      </c>
      <c r="G15" s="16">
        <f t="shared" si="4"/>
        <v>9.221150999999999</v>
      </c>
    </row>
    <row r="16" spans="1:7" x14ac:dyDescent="0.25">
      <c r="A16" s="4">
        <v>8</v>
      </c>
      <c r="B16" s="4">
        <v>47</v>
      </c>
      <c r="C16" s="16">
        <f t="shared" si="0"/>
        <v>43.642386999999999</v>
      </c>
      <c r="D16" s="16">
        <f t="shared" si="1"/>
        <v>0.2236517999999994</v>
      </c>
      <c r="E16" s="16">
        <f t="shared" si="2"/>
        <v>43.866038799999998</v>
      </c>
      <c r="F16" s="16">
        <f t="shared" si="3"/>
        <v>3.1339612000000017</v>
      </c>
      <c r="G16" s="16">
        <f t="shared" si="4"/>
        <v>3.1339612000000017</v>
      </c>
    </row>
    <row r="17" spans="1:7" x14ac:dyDescent="0.25">
      <c r="A17" s="4">
        <v>9</v>
      </c>
      <c r="B17" s="4">
        <v>56</v>
      </c>
      <c r="C17" s="16">
        <f t="shared" si="0"/>
        <v>46.664238700000006</v>
      </c>
      <c r="D17" s="16">
        <f t="shared" si="1"/>
        <v>1.0631117700000012</v>
      </c>
      <c r="E17" s="16">
        <f t="shared" si="2"/>
        <v>47.727350470000005</v>
      </c>
      <c r="F17" s="16">
        <f t="shared" si="3"/>
        <v>8.2726495299999954</v>
      </c>
      <c r="G17" s="16">
        <f t="shared" si="4"/>
        <v>8.2726495299999954</v>
      </c>
    </row>
    <row r="18" spans="1:7" x14ac:dyDescent="0.25">
      <c r="A18" s="4">
        <v>10</v>
      </c>
      <c r="B18" s="4">
        <v>52</v>
      </c>
      <c r="C18" s="16">
        <f t="shared" si="0"/>
        <v>55.066423869999994</v>
      </c>
      <c r="D18" s="16">
        <f t="shared" si="1"/>
        <v>3.2648337899999973</v>
      </c>
      <c r="E18" s="16">
        <f t="shared" si="2"/>
        <v>58.331257659999991</v>
      </c>
      <c r="F18" s="16">
        <f t="shared" si="3"/>
        <v>-6.3312576599999915</v>
      </c>
      <c r="G18" s="16">
        <f t="shared" si="4"/>
        <v>6.3312576599999915</v>
      </c>
    </row>
    <row r="19" spans="1:7" x14ac:dyDescent="0.25">
      <c r="A19" s="4">
        <v>11</v>
      </c>
      <c r="B19" s="4">
        <v>55</v>
      </c>
      <c r="C19" s="16">
        <f t="shared" si="0"/>
        <v>52.306642387000004</v>
      </c>
      <c r="D19" s="16">
        <f t="shared" si="1"/>
        <v>1.4574492081000008</v>
      </c>
      <c r="E19" s="16">
        <f t="shared" si="2"/>
        <v>53.764091595100005</v>
      </c>
      <c r="F19" s="16">
        <f t="shared" si="3"/>
        <v>1.2359084048999947</v>
      </c>
      <c r="G19" s="16">
        <f t="shared" si="4"/>
        <v>1.2359084048999947</v>
      </c>
    </row>
    <row r="20" spans="1:7" ht="15.75" thickBot="1" x14ac:dyDescent="0.3">
      <c r="A20" s="10">
        <v>12</v>
      </c>
      <c r="B20" s="10">
        <v>54</v>
      </c>
      <c r="C20" s="23">
        <f t="shared" si="0"/>
        <v>54.730664238700001</v>
      </c>
      <c r="D20" s="16">
        <f t="shared" si="1"/>
        <v>1.7474210011799998</v>
      </c>
      <c r="E20" s="23">
        <f t="shared" si="2"/>
        <v>56.478085239880002</v>
      </c>
      <c r="F20" s="23">
        <f t="shared" si="3"/>
        <v>-2.4780852398800022</v>
      </c>
      <c r="G20" s="23">
        <f t="shared" si="4"/>
        <v>2.4780852398800022</v>
      </c>
    </row>
    <row r="21" spans="1:7" x14ac:dyDescent="0.25">
      <c r="A21" s="7">
        <v>13</v>
      </c>
      <c r="B21" s="8"/>
      <c r="C21" s="19">
        <f t="shared" si="0"/>
        <v>54.073066423870003</v>
      </c>
      <c r="D21" s="16">
        <f t="shared" si="1"/>
        <v>1.0259153563770003</v>
      </c>
      <c r="E21" s="22">
        <f t="shared" si="2"/>
        <v>55.098981780247001</v>
      </c>
    </row>
    <row r="22" spans="1:7" x14ac:dyDescent="0.25">
      <c r="B22" s="1">
        <f>SUM(B9:B21)</f>
        <v>557</v>
      </c>
      <c r="F22" s="17">
        <f>SUM(F10:F20)</f>
        <v>5.3167252350199945</v>
      </c>
      <c r="G22" s="17">
        <f>SUM(G10:G20)</f>
        <v>50.953713034779973</v>
      </c>
    </row>
    <row r="24" spans="1:7" x14ac:dyDescent="0.25">
      <c r="A24" s="24" t="s">
        <v>17</v>
      </c>
      <c r="B24" s="16">
        <f>AVERAGE(G10:G20)</f>
        <v>4.6321557304345431</v>
      </c>
    </row>
    <row r="25" spans="1:7" x14ac:dyDescent="0.25">
      <c r="A25" s="24" t="s">
        <v>19</v>
      </c>
      <c r="B25" s="16">
        <f>G22/B22</f>
        <v>9.1478838482549327E-2</v>
      </c>
    </row>
    <row r="26" spans="1:7" x14ac:dyDescent="0.25">
      <c r="A26" s="24" t="s">
        <v>18</v>
      </c>
      <c r="B26" s="16">
        <f>SUM(F10:F20)</f>
        <v>5.3167252350199945</v>
      </c>
    </row>
    <row r="27" spans="1:7" x14ac:dyDescent="0.25">
      <c r="A27" s="24" t="s">
        <v>8</v>
      </c>
      <c r="B27" s="18">
        <f>B26/B24</f>
        <v>1.1477863751617072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5B076-B221-449A-9346-4CAD4961DC80}">
  <dimension ref="B1:L53"/>
  <sheetViews>
    <sheetView workbookViewId="0">
      <selection activeCell="K20" sqref="K20"/>
    </sheetView>
  </sheetViews>
  <sheetFormatPr defaultRowHeight="15" x14ac:dyDescent="0.25"/>
  <sheetData>
    <row r="1" spans="2:6" x14ac:dyDescent="0.25">
      <c r="B1" t="s">
        <v>56</v>
      </c>
    </row>
    <row r="3" spans="2:6" x14ac:dyDescent="0.25">
      <c r="C3" s="3" t="s">
        <v>20</v>
      </c>
      <c r="D3" s="3" t="s">
        <v>21</v>
      </c>
      <c r="F3" s="1" t="s">
        <v>4</v>
      </c>
    </row>
    <row r="4" spans="2:6" x14ac:dyDescent="0.25">
      <c r="C4" s="4">
        <v>1</v>
      </c>
      <c r="D4" s="4">
        <v>37</v>
      </c>
      <c r="E4" s="42">
        <f>$C$35+$C$36*C4</f>
        <v>36.92</v>
      </c>
      <c r="F4">
        <f>D4-E4</f>
        <v>7.9999999999998295E-2</v>
      </c>
    </row>
    <row r="5" spans="2:6" x14ac:dyDescent="0.25">
      <c r="C5" s="4">
        <v>2</v>
      </c>
      <c r="D5" s="4">
        <v>40</v>
      </c>
      <c r="E5" s="42">
        <f t="shared" ref="E5:E15" si="0">$C$35+$C$36*C5</f>
        <v>38.64</v>
      </c>
      <c r="F5">
        <f t="shared" ref="F5:F15" si="1">D5-E5</f>
        <v>1.3599999999999994</v>
      </c>
    </row>
    <row r="6" spans="2:6" x14ac:dyDescent="0.25">
      <c r="C6" s="4">
        <v>3</v>
      </c>
      <c r="D6" s="4">
        <v>41</v>
      </c>
      <c r="E6" s="42">
        <f t="shared" si="0"/>
        <v>40.36</v>
      </c>
      <c r="F6">
        <f t="shared" si="1"/>
        <v>0.64000000000000057</v>
      </c>
    </row>
    <row r="7" spans="2:6" x14ac:dyDescent="0.25">
      <c r="C7" s="4">
        <v>4</v>
      </c>
      <c r="D7" s="4">
        <v>37</v>
      </c>
      <c r="E7" s="42">
        <f t="shared" si="0"/>
        <v>42.080000000000005</v>
      </c>
      <c r="F7">
        <f t="shared" si="1"/>
        <v>-5.0800000000000054</v>
      </c>
    </row>
    <row r="8" spans="2:6" x14ac:dyDescent="0.25">
      <c r="C8" s="4">
        <v>5</v>
      </c>
      <c r="D8" s="4">
        <v>45</v>
      </c>
      <c r="E8" s="42">
        <f t="shared" si="0"/>
        <v>43.800000000000004</v>
      </c>
      <c r="F8">
        <f t="shared" si="1"/>
        <v>1.1999999999999957</v>
      </c>
    </row>
    <row r="9" spans="2:6" x14ac:dyDescent="0.25">
      <c r="C9" s="4">
        <v>6</v>
      </c>
      <c r="D9" s="4">
        <v>50</v>
      </c>
      <c r="E9" s="42">
        <f t="shared" si="0"/>
        <v>45.52</v>
      </c>
      <c r="F9">
        <f t="shared" si="1"/>
        <v>4.4799999999999969</v>
      </c>
    </row>
    <row r="10" spans="2:6" x14ac:dyDescent="0.25">
      <c r="C10" s="4">
        <v>7</v>
      </c>
      <c r="D10" s="4">
        <v>43</v>
      </c>
      <c r="E10" s="42">
        <f t="shared" si="0"/>
        <v>47.24</v>
      </c>
      <c r="F10">
        <f t="shared" si="1"/>
        <v>-4.240000000000002</v>
      </c>
    </row>
    <row r="11" spans="2:6" x14ac:dyDescent="0.25">
      <c r="C11" s="4">
        <v>8</v>
      </c>
      <c r="D11" s="4">
        <v>47</v>
      </c>
      <c r="E11" s="42">
        <f t="shared" si="0"/>
        <v>48.96</v>
      </c>
      <c r="F11">
        <f t="shared" si="1"/>
        <v>-1.9600000000000009</v>
      </c>
    </row>
    <row r="12" spans="2:6" x14ac:dyDescent="0.25">
      <c r="C12" s="4">
        <v>9</v>
      </c>
      <c r="D12" s="4">
        <v>56</v>
      </c>
      <c r="E12" s="42">
        <f t="shared" si="0"/>
        <v>50.680000000000007</v>
      </c>
      <c r="F12">
        <f t="shared" si="1"/>
        <v>5.3199999999999932</v>
      </c>
    </row>
    <row r="13" spans="2:6" x14ac:dyDescent="0.25">
      <c r="C13" s="4">
        <v>10</v>
      </c>
      <c r="D13" s="4">
        <v>52</v>
      </c>
      <c r="E13" s="42">
        <f t="shared" si="0"/>
        <v>52.400000000000006</v>
      </c>
      <c r="F13">
        <f t="shared" si="1"/>
        <v>-0.40000000000000568</v>
      </c>
    </row>
    <row r="14" spans="2:6" x14ac:dyDescent="0.25">
      <c r="C14" s="4">
        <v>11</v>
      </c>
      <c r="D14" s="4">
        <v>55</v>
      </c>
      <c r="E14" s="42">
        <f t="shared" si="0"/>
        <v>54.120000000000005</v>
      </c>
      <c r="F14">
        <f t="shared" si="1"/>
        <v>0.87999999999999545</v>
      </c>
    </row>
    <row r="15" spans="2:6" ht="15.75" thickBot="1" x14ac:dyDescent="0.3">
      <c r="C15" s="10">
        <v>12</v>
      </c>
      <c r="D15" s="10">
        <v>54</v>
      </c>
      <c r="E15" s="42">
        <f t="shared" si="0"/>
        <v>55.84</v>
      </c>
      <c r="F15">
        <f t="shared" si="1"/>
        <v>-1.8400000000000034</v>
      </c>
    </row>
    <row r="16" spans="2:6" x14ac:dyDescent="0.25">
      <c r="C16" s="41">
        <v>13</v>
      </c>
      <c r="D16" s="36">
        <f>$C$35+$C$36*C16</f>
        <v>57.56</v>
      </c>
      <c r="F16">
        <f>SUM(F4:F15)</f>
        <v>0.4399999999999622</v>
      </c>
    </row>
    <row r="17" spans="2:12" x14ac:dyDescent="0.25">
      <c r="C17" s="41">
        <v>14</v>
      </c>
      <c r="D17" s="36">
        <f>$C$35+$C$36*C17</f>
        <v>59.28</v>
      </c>
    </row>
    <row r="18" spans="2:12" x14ac:dyDescent="0.25">
      <c r="C18" s="41">
        <v>15</v>
      </c>
      <c r="D18" s="36">
        <f>$C$35+$C$36*C18</f>
        <v>61</v>
      </c>
    </row>
    <row r="19" spans="2:12" x14ac:dyDescent="0.25">
      <c r="B19" t="s">
        <v>22</v>
      </c>
    </row>
    <row r="20" spans="2:12" ht="15.75" thickBot="1" x14ac:dyDescent="0.3">
      <c r="K20" s="45" t="s">
        <v>47</v>
      </c>
      <c r="L20" s="45"/>
    </row>
    <row r="21" spans="2:12" x14ac:dyDescent="0.25">
      <c r="B21" s="32" t="s">
        <v>23</v>
      </c>
      <c r="C21" s="32"/>
    </row>
    <row r="22" spans="2:12" x14ac:dyDescent="0.25">
      <c r="B22" s="29" t="s">
        <v>24</v>
      </c>
      <c r="C22" s="33">
        <v>0.89630388476297251</v>
      </c>
      <c r="D22" s="1" t="s">
        <v>52</v>
      </c>
    </row>
    <row r="23" spans="2:12" x14ac:dyDescent="0.25">
      <c r="B23" s="29" t="s">
        <v>25</v>
      </c>
      <c r="C23" s="33">
        <v>0.80336065384119582</v>
      </c>
      <c r="D23" s="1" t="s">
        <v>53</v>
      </c>
    </row>
    <row r="24" spans="2:12" x14ac:dyDescent="0.25">
      <c r="B24" s="29" t="s">
        <v>26</v>
      </c>
      <c r="C24" s="29">
        <v>0.78369671922531536</v>
      </c>
    </row>
    <row r="25" spans="2:12" x14ac:dyDescent="0.25">
      <c r="B25" s="29" t="s">
        <v>27</v>
      </c>
      <c r="C25" s="33">
        <v>3.2249934496960999</v>
      </c>
    </row>
    <row r="26" spans="2:12" ht="15.75" thickBot="1" x14ac:dyDescent="0.3">
      <c r="B26" s="30" t="s">
        <v>28</v>
      </c>
      <c r="C26" s="30">
        <v>12</v>
      </c>
    </row>
    <row r="28" spans="2:12" ht="15.75" thickBot="1" x14ac:dyDescent="0.3">
      <c r="B28" t="s">
        <v>29</v>
      </c>
    </row>
    <row r="29" spans="2:12" x14ac:dyDescent="0.25">
      <c r="B29" s="31"/>
      <c r="C29" s="31" t="s">
        <v>34</v>
      </c>
      <c r="D29" s="31" t="s">
        <v>35</v>
      </c>
      <c r="E29" s="31" t="s">
        <v>36</v>
      </c>
      <c r="F29" s="31" t="s">
        <v>37</v>
      </c>
      <c r="G29" s="31" t="s">
        <v>38</v>
      </c>
    </row>
    <row r="30" spans="2:12" x14ac:dyDescent="0.25">
      <c r="B30" s="29" t="s">
        <v>30</v>
      </c>
      <c r="C30" s="29">
        <v>1</v>
      </c>
      <c r="D30" s="29">
        <v>424.91083916083915</v>
      </c>
      <c r="E30" s="29">
        <v>424.91083916083915</v>
      </c>
      <c r="F30" s="29">
        <v>40.85452222732723</v>
      </c>
      <c r="G30" s="29">
        <v>7.9156792254646367E-5</v>
      </c>
    </row>
    <row r="31" spans="2:12" x14ac:dyDescent="0.25">
      <c r="B31" s="29" t="s">
        <v>31</v>
      </c>
      <c r="C31" s="29">
        <v>10</v>
      </c>
      <c r="D31" s="29">
        <v>104.0058275058275</v>
      </c>
      <c r="E31" s="29">
        <v>10.40058275058275</v>
      </c>
      <c r="F31" s="29"/>
      <c r="G31" s="29"/>
    </row>
    <row r="32" spans="2:12" ht="15.75" thickBot="1" x14ac:dyDescent="0.3">
      <c r="B32" s="30" t="s">
        <v>32</v>
      </c>
      <c r="C32" s="30">
        <v>11</v>
      </c>
      <c r="D32" s="30">
        <v>528.91666666666663</v>
      </c>
      <c r="E32" s="30"/>
      <c r="F32" s="30"/>
      <c r="G32" s="30"/>
    </row>
    <row r="33" spans="2:10" ht="15.75" thickBot="1" x14ac:dyDescent="0.3"/>
    <row r="34" spans="2:10" x14ac:dyDescent="0.25">
      <c r="B34" s="31"/>
      <c r="C34" s="31" t="s">
        <v>39</v>
      </c>
      <c r="D34" s="31" t="s">
        <v>27</v>
      </c>
      <c r="E34" s="31" t="s">
        <v>40</v>
      </c>
      <c r="F34" s="31" t="s">
        <v>41</v>
      </c>
      <c r="G34" s="31" t="s">
        <v>42</v>
      </c>
      <c r="H34" s="31" t="s">
        <v>43</v>
      </c>
      <c r="I34" s="31" t="s">
        <v>44</v>
      </c>
      <c r="J34" s="31" t="s">
        <v>45</v>
      </c>
    </row>
    <row r="35" spans="2:10" x14ac:dyDescent="0.25">
      <c r="B35" s="29" t="s">
        <v>33</v>
      </c>
      <c r="C35" s="43">
        <v>35.200000000000003</v>
      </c>
      <c r="D35" s="29">
        <v>1.9848462606083732</v>
      </c>
      <c r="E35" s="29">
        <v>17.740477895415626</v>
      </c>
      <c r="F35" s="29">
        <v>6.9051559695340924E-9</v>
      </c>
      <c r="G35" s="29">
        <v>30.78960814364002</v>
      </c>
      <c r="H35" s="29">
        <v>39.634634280602398</v>
      </c>
      <c r="I35" s="29">
        <v>30.78960814364002</v>
      </c>
      <c r="J35" s="29">
        <v>39.634634280602398</v>
      </c>
    </row>
    <row r="36" spans="2:10" ht="15.75" thickBot="1" x14ac:dyDescent="0.3">
      <c r="B36" s="30" t="s">
        <v>46</v>
      </c>
      <c r="C36" s="44">
        <v>1.72</v>
      </c>
      <c r="D36" s="30">
        <v>0.26968750046335682</v>
      </c>
      <c r="E36" s="30">
        <v>6.3917542370875955</v>
      </c>
      <c r="F36" s="30">
        <v>7.9156792254646367E-5</v>
      </c>
      <c r="G36" s="30">
        <v>1.1228750260987521</v>
      </c>
      <c r="H36" s="30">
        <v>2.3246774214536954</v>
      </c>
      <c r="I36" s="30">
        <v>1.1228750260987521</v>
      </c>
      <c r="J36" s="30">
        <v>2.3246774214536954</v>
      </c>
    </row>
    <row r="39" spans="2:10" x14ac:dyDescent="0.25">
      <c r="B39" t="s">
        <v>48</v>
      </c>
    </row>
    <row r="40" spans="2:10" ht="15.75" thickBot="1" x14ac:dyDescent="0.3"/>
    <row r="41" spans="2:10" x14ac:dyDescent="0.25">
      <c r="B41" s="31" t="s">
        <v>49</v>
      </c>
      <c r="C41" s="31" t="s">
        <v>50</v>
      </c>
      <c r="D41" s="31" t="s">
        <v>51</v>
      </c>
    </row>
    <row r="42" spans="2:10" x14ac:dyDescent="0.25">
      <c r="B42" s="29">
        <v>1</v>
      </c>
      <c r="C42" s="29">
        <v>36.935897435897438</v>
      </c>
      <c r="D42" s="29">
        <v>6.4102564102562098E-2</v>
      </c>
    </row>
    <row r="43" spans="2:10" x14ac:dyDescent="0.25">
      <c r="B43" s="29">
        <v>2</v>
      </c>
      <c r="C43" s="29">
        <v>38.659673659673658</v>
      </c>
      <c r="D43" s="29">
        <v>1.3403263403263423</v>
      </c>
    </row>
    <row r="44" spans="2:10" x14ac:dyDescent="0.25">
      <c r="B44" s="29">
        <v>3</v>
      </c>
      <c r="C44" s="29">
        <v>40.383449883449885</v>
      </c>
      <c r="D44" s="29">
        <v>0.61655011655011549</v>
      </c>
    </row>
    <row r="45" spans="2:10" x14ac:dyDescent="0.25">
      <c r="B45" s="29">
        <v>4</v>
      </c>
      <c r="C45" s="29">
        <v>42.107226107226104</v>
      </c>
      <c r="D45" s="29">
        <v>-5.1072261072261043</v>
      </c>
    </row>
    <row r="46" spans="2:10" x14ac:dyDescent="0.25">
      <c r="B46" s="29">
        <v>5</v>
      </c>
      <c r="C46" s="29">
        <v>43.831002331002331</v>
      </c>
      <c r="D46" s="29">
        <v>1.1689976689976689</v>
      </c>
    </row>
    <row r="47" spans="2:10" x14ac:dyDescent="0.25">
      <c r="B47" s="29">
        <v>6</v>
      </c>
      <c r="C47" s="29">
        <v>45.554778554778551</v>
      </c>
      <c r="D47" s="29">
        <v>4.4452214452214491</v>
      </c>
    </row>
    <row r="48" spans="2:10" x14ac:dyDescent="0.25">
      <c r="B48" s="29">
        <v>7</v>
      </c>
      <c r="C48" s="29">
        <v>47.278554778554778</v>
      </c>
      <c r="D48" s="29">
        <v>-4.2785547785547777</v>
      </c>
    </row>
    <row r="49" spans="2:4" x14ac:dyDescent="0.25">
      <c r="B49" s="29">
        <v>8</v>
      </c>
      <c r="C49" s="29">
        <v>49.002331002331005</v>
      </c>
      <c r="D49" s="29">
        <v>-2.0023310023310046</v>
      </c>
    </row>
    <row r="50" spans="2:4" x14ac:dyDescent="0.25">
      <c r="B50" s="29">
        <v>9</v>
      </c>
      <c r="C50" s="29">
        <v>50.726107226107224</v>
      </c>
      <c r="D50" s="29">
        <v>5.2738927738927757</v>
      </c>
    </row>
    <row r="51" spans="2:4" x14ac:dyDescent="0.25">
      <c r="B51" s="29">
        <v>10</v>
      </c>
      <c r="C51" s="29">
        <v>52.449883449883444</v>
      </c>
      <c r="D51" s="29">
        <v>-0.44988344988344409</v>
      </c>
    </row>
    <row r="52" spans="2:4" x14ac:dyDescent="0.25">
      <c r="B52" s="29">
        <v>11</v>
      </c>
      <c r="C52" s="29">
        <v>54.173659673659671</v>
      </c>
      <c r="D52" s="29">
        <v>0.82634032634032906</v>
      </c>
    </row>
    <row r="53" spans="2:4" ht="15.75" thickBot="1" x14ac:dyDescent="0.3">
      <c r="B53" s="30">
        <v>12</v>
      </c>
      <c r="C53" s="30">
        <v>55.897435897435898</v>
      </c>
      <c r="D53" s="30">
        <v>-1.8974358974358978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04C6-C294-4AF2-BAB6-788B390E72A3}">
  <dimension ref="B2:H20"/>
  <sheetViews>
    <sheetView workbookViewId="0">
      <selection activeCell="K33" sqref="K33"/>
    </sheetView>
  </sheetViews>
  <sheetFormatPr defaultRowHeight="15" x14ac:dyDescent="0.25"/>
  <cols>
    <col min="4" max="4" width="9.140625" style="1"/>
  </cols>
  <sheetData>
    <row r="2" spans="2:8" x14ac:dyDescent="0.25">
      <c r="B2" t="s">
        <v>0</v>
      </c>
    </row>
    <row r="4" spans="2:8" x14ac:dyDescent="0.25">
      <c r="B4" s="3" t="s">
        <v>1</v>
      </c>
      <c r="C4" s="3" t="s">
        <v>2</v>
      </c>
      <c r="D4" s="3" t="s">
        <v>3</v>
      </c>
      <c r="E4" s="3" t="s">
        <v>4</v>
      </c>
      <c r="F4" s="3" t="s">
        <v>6</v>
      </c>
    </row>
    <row r="5" spans="2:8" x14ac:dyDescent="0.25">
      <c r="B5" s="4">
        <v>1</v>
      </c>
      <c r="C5" s="4">
        <v>37</v>
      </c>
      <c r="D5" s="4"/>
      <c r="E5" s="5"/>
      <c r="F5" s="5"/>
      <c r="G5" s="5"/>
      <c r="H5" s="5"/>
    </row>
    <row r="6" spans="2:8" x14ac:dyDescent="0.25">
      <c r="B6" s="4">
        <v>2</v>
      </c>
      <c r="C6" s="4">
        <v>40</v>
      </c>
      <c r="D6" s="4"/>
      <c r="E6" s="5"/>
      <c r="F6" s="5"/>
      <c r="G6" s="5"/>
      <c r="H6" s="5"/>
    </row>
    <row r="7" spans="2:8" x14ac:dyDescent="0.25">
      <c r="B7" s="4">
        <v>3</v>
      </c>
      <c r="C7" s="4">
        <v>41</v>
      </c>
      <c r="D7" s="6">
        <f>AVERAGE(C5:C6)</f>
        <v>38.5</v>
      </c>
      <c r="E7" s="4">
        <f>C7-D7</f>
        <v>2.5</v>
      </c>
      <c r="F7" s="4">
        <f>ABS(E7)</f>
        <v>2.5</v>
      </c>
      <c r="G7" s="5"/>
      <c r="H7" s="5"/>
    </row>
    <row r="8" spans="2:8" x14ac:dyDescent="0.25">
      <c r="B8" s="4">
        <v>4</v>
      </c>
      <c r="C8" s="4">
        <v>37</v>
      </c>
      <c r="D8" s="6">
        <f t="shared" ref="D8:D17" si="0">AVERAGE(C6:C7)</f>
        <v>40.5</v>
      </c>
      <c r="E8" s="4">
        <f>C8-D8</f>
        <v>-3.5</v>
      </c>
      <c r="F8" s="4">
        <f t="shared" ref="F8:F16" si="1">ABS(E8)</f>
        <v>3.5</v>
      </c>
      <c r="G8" s="5"/>
      <c r="H8" s="5"/>
    </row>
    <row r="9" spans="2:8" x14ac:dyDescent="0.25">
      <c r="B9" s="4">
        <v>5</v>
      </c>
      <c r="C9" s="4">
        <v>45</v>
      </c>
      <c r="D9" s="6">
        <f t="shared" si="0"/>
        <v>39</v>
      </c>
      <c r="E9" s="4">
        <f t="shared" ref="E9:E16" si="2">C9-D9</f>
        <v>6</v>
      </c>
      <c r="F9" s="4">
        <f t="shared" si="1"/>
        <v>6</v>
      </c>
      <c r="G9" s="5"/>
      <c r="H9" s="5"/>
    </row>
    <row r="10" spans="2:8" x14ac:dyDescent="0.25">
      <c r="B10" s="4">
        <v>6</v>
      </c>
      <c r="C10" s="4">
        <v>50</v>
      </c>
      <c r="D10" s="6">
        <f t="shared" si="0"/>
        <v>41</v>
      </c>
      <c r="E10" s="4">
        <f t="shared" si="2"/>
        <v>9</v>
      </c>
      <c r="F10" s="4">
        <f t="shared" si="1"/>
        <v>9</v>
      </c>
      <c r="G10" s="5"/>
      <c r="H10" s="5"/>
    </row>
    <row r="11" spans="2:8" x14ac:dyDescent="0.25">
      <c r="B11" s="4">
        <v>7</v>
      </c>
      <c r="C11" s="4">
        <v>43</v>
      </c>
      <c r="D11" s="6">
        <f t="shared" si="0"/>
        <v>47.5</v>
      </c>
      <c r="E11" s="4">
        <f t="shared" si="2"/>
        <v>-4.5</v>
      </c>
      <c r="F11" s="4">
        <f t="shared" si="1"/>
        <v>4.5</v>
      </c>
      <c r="G11" s="5"/>
      <c r="H11" s="5"/>
    </row>
    <row r="12" spans="2:8" x14ac:dyDescent="0.25">
      <c r="B12" s="4">
        <v>8</v>
      </c>
      <c r="C12" s="4">
        <v>47</v>
      </c>
      <c r="D12" s="6">
        <f t="shared" si="0"/>
        <v>46.5</v>
      </c>
      <c r="E12" s="4">
        <f t="shared" si="2"/>
        <v>0.5</v>
      </c>
      <c r="F12" s="4">
        <f t="shared" si="1"/>
        <v>0.5</v>
      </c>
      <c r="G12" s="5"/>
      <c r="H12" s="5"/>
    </row>
    <row r="13" spans="2:8" x14ac:dyDescent="0.25">
      <c r="B13" s="4">
        <v>9</v>
      </c>
      <c r="C13" s="4">
        <v>56</v>
      </c>
      <c r="D13" s="6">
        <f t="shared" si="0"/>
        <v>45</v>
      </c>
      <c r="E13" s="4">
        <f t="shared" si="2"/>
        <v>11</v>
      </c>
      <c r="F13" s="4">
        <f t="shared" si="1"/>
        <v>11</v>
      </c>
      <c r="G13" s="5"/>
      <c r="H13" s="5"/>
    </row>
    <row r="14" spans="2:8" x14ac:dyDescent="0.25">
      <c r="B14" s="4">
        <v>10</v>
      </c>
      <c r="C14" s="4">
        <v>52</v>
      </c>
      <c r="D14" s="6">
        <f t="shared" si="0"/>
        <v>51.5</v>
      </c>
      <c r="E14" s="4">
        <f t="shared" si="2"/>
        <v>0.5</v>
      </c>
      <c r="F14" s="4">
        <f t="shared" si="1"/>
        <v>0.5</v>
      </c>
      <c r="G14" s="5"/>
      <c r="H14" s="5"/>
    </row>
    <row r="15" spans="2:8" x14ac:dyDescent="0.25">
      <c r="B15" s="4">
        <v>11</v>
      </c>
      <c r="C15" s="4">
        <v>55</v>
      </c>
      <c r="D15" s="6">
        <f t="shared" si="0"/>
        <v>54</v>
      </c>
      <c r="E15" s="4">
        <f t="shared" si="2"/>
        <v>1</v>
      </c>
      <c r="F15" s="4">
        <f t="shared" si="1"/>
        <v>1</v>
      </c>
      <c r="G15" s="5"/>
      <c r="H15" s="5"/>
    </row>
    <row r="16" spans="2:8" ht="15.75" thickBot="1" x14ac:dyDescent="0.3">
      <c r="B16" s="10">
        <v>12</v>
      </c>
      <c r="C16" s="10">
        <v>54</v>
      </c>
      <c r="D16" s="11">
        <f t="shared" si="0"/>
        <v>53.5</v>
      </c>
      <c r="E16" s="10">
        <f t="shared" si="2"/>
        <v>0.5</v>
      </c>
      <c r="F16" s="4">
        <f t="shared" si="1"/>
        <v>0.5</v>
      </c>
      <c r="G16" s="12"/>
      <c r="H16" s="12"/>
    </row>
    <row r="17" spans="2:8" x14ac:dyDescent="0.25">
      <c r="B17" s="7">
        <v>13</v>
      </c>
      <c r="C17" s="8"/>
      <c r="D17" s="7">
        <f t="shared" si="0"/>
        <v>54.5</v>
      </c>
      <c r="E17" s="13">
        <f>SUM(E7:E16)</f>
        <v>23</v>
      </c>
      <c r="F17" s="13">
        <f>AVERAGE(F7:F16)</f>
        <v>3.9</v>
      </c>
      <c r="G17" s="9"/>
      <c r="H17" s="9"/>
    </row>
    <row r="18" spans="2:8" x14ac:dyDescent="0.25">
      <c r="E18" t="s">
        <v>5</v>
      </c>
      <c r="F18" s="1" t="s">
        <v>7</v>
      </c>
    </row>
    <row r="20" spans="2:8" x14ac:dyDescent="0.25">
      <c r="E20" t="s">
        <v>8</v>
      </c>
      <c r="F20" s="2">
        <f>E17/F17</f>
        <v>5.8974358974358978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6E61-B251-4A07-BD64-E603010A6C28}">
  <dimension ref="B2:J53"/>
  <sheetViews>
    <sheetView workbookViewId="0">
      <selection activeCell="B2" sqref="B2"/>
    </sheetView>
  </sheetViews>
  <sheetFormatPr defaultRowHeight="15" x14ac:dyDescent="0.25"/>
  <sheetData>
    <row r="2" spans="2:4" x14ac:dyDescent="0.25">
      <c r="B2" t="s">
        <v>57</v>
      </c>
    </row>
    <row r="4" spans="2:4" x14ac:dyDescent="0.25">
      <c r="C4" s="5" t="s">
        <v>54</v>
      </c>
      <c r="D4" s="5" t="s">
        <v>55</v>
      </c>
    </row>
    <row r="5" spans="2:4" x14ac:dyDescent="0.25">
      <c r="C5" s="4">
        <v>4</v>
      </c>
      <c r="D5" s="4">
        <v>36300</v>
      </c>
    </row>
    <row r="6" spans="2:4" x14ac:dyDescent="0.25">
      <c r="C6" s="4">
        <v>6</v>
      </c>
      <c r="D6" s="4">
        <v>40100</v>
      </c>
    </row>
    <row r="7" spans="2:4" x14ac:dyDescent="0.25">
      <c r="C7" s="4">
        <v>6</v>
      </c>
      <c r="D7" s="4">
        <v>41200</v>
      </c>
    </row>
    <row r="8" spans="2:4" x14ac:dyDescent="0.25">
      <c r="C8" s="4">
        <v>8</v>
      </c>
      <c r="D8" s="4">
        <v>53000</v>
      </c>
    </row>
    <row r="9" spans="2:4" x14ac:dyDescent="0.25">
      <c r="C9" s="4">
        <v>6</v>
      </c>
      <c r="D9" s="4">
        <v>44000</v>
      </c>
    </row>
    <row r="10" spans="2:4" x14ac:dyDescent="0.25">
      <c r="C10" s="4">
        <v>7</v>
      </c>
      <c r="D10" s="4">
        <v>45600</v>
      </c>
    </row>
    <row r="11" spans="2:4" x14ac:dyDescent="0.25">
      <c r="C11" s="4">
        <v>5</v>
      </c>
      <c r="D11" s="4">
        <v>39000</v>
      </c>
    </row>
    <row r="12" spans="2:4" x14ac:dyDescent="0.25">
      <c r="C12" s="4">
        <v>7</v>
      </c>
      <c r="D12" s="4">
        <v>47500</v>
      </c>
    </row>
    <row r="22" spans="2:7" x14ac:dyDescent="0.25">
      <c r="B22" t="s">
        <v>22</v>
      </c>
    </row>
    <row r="23" spans="2:7" ht="15.75" thickBot="1" x14ac:dyDescent="0.3"/>
    <row r="24" spans="2:7" x14ac:dyDescent="0.25">
      <c r="B24" s="32" t="s">
        <v>23</v>
      </c>
      <c r="C24" s="32"/>
    </row>
    <row r="25" spans="2:7" x14ac:dyDescent="0.25">
      <c r="B25" s="29" t="s">
        <v>24</v>
      </c>
      <c r="C25" s="33">
        <v>0.94779976493688911</v>
      </c>
    </row>
    <row r="26" spans="2:7" x14ac:dyDescent="0.25">
      <c r="B26" s="29" t="s">
        <v>25</v>
      </c>
      <c r="C26" s="33">
        <v>0.89832439441442236</v>
      </c>
    </row>
    <row r="27" spans="2:7" x14ac:dyDescent="0.25">
      <c r="B27" s="29" t="s">
        <v>26</v>
      </c>
      <c r="C27" s="29">
        <v>0.88137846015015942</v>
      </c>
    </row>
    <row r="28" spans="2:7" x14ac:dyDescent="0.25">
      <c r="B28" s="29" t="s">
        <v>27</v>
      </c>
      <c r="C28" s="29">
        <v>1839.311048762449</v>
      </c>
    </row>
    <row r="29" spans="2:7" ht="15.75" thickBot="1" x14ac:dyDescent="0.3">
      <c r="B29" s="30" t="s">
        <v>28</v>
      </c>
      <c r="C29" s="30">
        <v>8</v>
      </c>
    </row>
    <row r="31" spans="2:7" ht="15.75" thickBot="1" x14ac:dyDescent="0.3">
      <c r="B31" t="s">
        <v>29</v>
      </c>
    </row>
    <row r="32" spans="2:7" x14ac:dyDescent="0.25">
      <c r="B32" s="31"/>
      <c r="C32" s="31" t="s">
        <v>34</v>
      </c>
      <c r="D32" s="31" t="s">
        <v>35</v>
      </c>
      <c r="E32" s="31" t="s">
        <v>36</v>
      </c>
      <c r="F32" s="31" t="s">
        <v>37</v>
      </c>
      <c r="G32" s="31" t="s">
        <v>38</v>
      </c>
    </row>
    <row r="33" spans="2:10" x14ac:dyDescent="0.25">
      <c r="B33" s="29" t="s">
        <v>30</v>
      </c>
      <c r="C33" s="29">
        <v>1</v>
      </c>
      <c r="D33" s="29">
        <v>179340359.19540226</v>
      </c>
      <c r="E33" s="29">
        <v>179340359.19540226</v>
      </c>
      <c r="F33" s="29">
        <v>53.011204953679524</v>
      </c>
      <c r="G33" s="29">
        <v>3.4182010397068872E-4</v>
      </c>
    </row>
    <row r="34" spans="2:10" x14ac:dyDescent="0.25">
      <c r="B34" s="29" t="s">
        <v>31</v>
      </c>
      <c r="C34" s="29">
        <v>6</v>
      </c>
      <c r="D34" s="29">
        <v>20298390.804597721</v>
      </c>
      <c r="E34" s="29">
        <v>3383065.1340996199</v>
      </c>
      <c r="F34" s="29"/>
      <c r="G34" s="29"/>
    </row>
    <row r="35" spans="2:10" ht="15.75" thickBot="1" x14ac:dyDescent="0.3">
      <c r="B35" s="30" t="s">
        <v>32</v>
      </c>
      <c r="C35" s="30">
        <v>7</v>
      </c>
      <c r="D35" s="30">
        <v>199638750</v>
      </c>
      <c r="E35" s="30"/>
      <c r="F35" s="30"/>
      <c r="G35" s="30"/>
    </row>
    <row r="36" spans="2:10" ht="15.75" thickBot="1" x14ac:dyDescent="0.3"/>
    <row r="37" spans="2:10" x14ac:dyDescent="0.25">
      <c r="B37" s="31"/>
      <c r="C37" s="31" t="s">
        <v>39</v>
      </c>
      <c r="D37" s="31" t="s">
        <v>27</v>
      </c>
      <c r="E37" s="31" t="s">
        <v>40</v>
      </c>
      <c r="F37" s="31" t="s">
        <v>41</v>
      </c>
      <c r="G37" s="31" t="s">
        <v>42</v>
      </c>
      <c r="H37" s="31" t="s">
        <v>43</v>
      </c>
      <c r="I37" s="31" t="s">
        <v>44</v>
      </c>
      <c r="J37" s="31" t="s">
        <v>45</v>
      </c>
    </row>
    <row r="38" spans="2:10" x14ac:dyDescent="0.25">
      <c r="B38" s="29" t="s">
        <v>33</v>
      </c>
      <c r="C38" s="33">
        <v>18464.367816091966</v>
      </c>
      <c r="D38" s="29">
        <v>3477.5689366643273</v>
      </c>
      <c r="E38" s="29">
        <v>5.3095619820560414</v>
      </c>
      <c r="F38" s="29">
        <v>1.8131655833768625E-3</v>
      </c>
      <c r="G38" s="29">
        <v>9955.0631717944125</v>
      </c>
      <c r="H38" s="29">
        <v>26973.67246038952</v>
      </c>
      <c r="I38" s="29">
        <v>9955.0631717944125</v>
      </c>
      <c r="J38" s="29">
        <v>26973.67246038952</v>
      </c>
    </row>
    <row r="39" spans="2:10" ht="15.75" thickBot="1" x14ac:dyDescent="0.3">
      <c r="B39" s="30" t="s">
        <v>46</v>
      </c>
      <c r="C39" s="34">
        <v>4060.9195402298833</v>
      </c>
      <c r="D39" s="30">
        <v>557.75124303994937</v>
      </c>
      <c r="E39" s="30">
        <v>7.2808794079890857</v>
      </c>
      <c r="F39" s="30">
        <v>3.4182010397068872E-4</v>
      </c>
      <c r="G39" s="30">
        <v>2696.151413644593</v>
      </c>
      <c r="H39" s="30">
        <v>5425.6876668151735</v>
      </c>
      <c r="I39" s="30">
        <v>2696.151413644593</v>
      </c>
      <c r="J39" s="30">
        <v>5425.6876668151735</v>
      </c>
    </row>
    <row r="43" spans="2:10" x14ac:dyDescent="0.25">
      <c r="B43" t="s">
        <v>48</v>
      </c>
    </row>
    <row r="44" spans="2:10" ht="15.75" thickBot="1" x14ac:dyDescent="0.3"/>
    <row r="45" spans="2:10" x14ac:dyDescent="0.25">
      <c r="B45" s="31" t="s">
        <v>49</v>
      </c>
      <c r="C45" s="31" t="s">
        <v>50</v>
      </c>
      <c r="D45" s="31" t="s">
        <v>51</v>
      </c>
    </row>
    <row r="46" spans="2:10" x14ac:dyDescent="0.25">
      <c r="B46" s="29">
        <v>1</v>
      </c>
      <c r="C46" s="29">
        <v>34708.045977011498</v>
      </c>
      <c r="D46" s="29">
        <v>1591.9540229885024</v>
      </c>
    </row>
    <row r="47" spans="2:10" x14ac:dyDescent="0.25">
      <c r="B47" s="29">
        <v>2</v>
      </c>
      <c r="C47" s="29">
        <v>42829.885057471271</v>
      </c>
      <c r="D47" s="29">
        <v>-2729.8850574712706</v>
      </c>
    </row>
    <row r="48" spans="2:10" x14ac:dyDescent="0.25">
      <c r="B48" s="29">
        <v>3</v>
      </c>
      <c r="C48" s="29">
        <v>42829.885057471271</v>
      </c>
      <c r="D48" s="29">
        <v>-1629.8850574712706</v>
      </c>
    </row>
    <row r="49" spans="2:4" x14ac:dyDescent="0.25">
      <c r="B49" s="29">
        <v>4</v>
      </c>
      <c r="C49" s="29">
        <v>50951.724137931029</v>
      </c>
      <c r="D49" s="29">
        <v>2048.275862068971</v>
      </c>
    </row>
    <row r="50" spans="2:4" x14ac:dyDescent="0.25">
      <c r="B50" s="29">
        <v>5</v>
      </c>
      <c r="C50" s="29">
        <v>42829.885057471271</v>
      </c>
      <c r="D50" s="29">
        <v>1170.1149425287294</v>
      </c>
    </row>
    <row r="51" spans="2:4" x14ac:dyDescent="0.25">
      <c r="B51" s="29">
        <v>6</v>
      </c>
      <c r="C51" s="29">
        <v>46890.80459770115</v>
      </c>
      <c r="D51" s="29">
        <v>-1290.8045977011498</v>
      </c>
    </row>
    <row r="52" spans="2:4" x14ac:dyDescent="0.25">
      <c r="B52" s="29">
        <v>7</v>
      </c>
      <c r="C52" s="29">
        <v>38768.965517241384</v>
      </c>
      <c r="D52" s="29">
        <v>231.03448275861592</v>
      </c>
    </row>
    <row r="53" spans="2:4" ht="15.75" thickBot="1" x14ac:dyDescent="0.3">
      <c r="B53" s="30">
        <v>8</v>
      </c>
      <c r="C53" s="30">
        <v>46890.80459770115</v>
      </c>
      <c r="D53" s="30">
        <v>609.19540229885024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911D-A0B2-4B45-AF54-3FE98213E80D}">
  <dimension ref="B2:J54"/>
  <sheetViews>
    <sheetView workbookViewId="0">
      <selection activeCell="F24" sqref="F24"/>
    </sheetView>
  </sheetViews>
  <sheetFormatPr defaultRowHeight="15" x14ac:dyDescent="0.25"/>
  <cols>
    <col min="5" max="5" width="17" customWidth="1"/>
  </cols>
  <sheetData>
    <row r="2" spans="2:6" x14ac:dyDescent="0.25">
      <c r="B2" t="s">
        <v>59</v>
      </c>
    </row>
    <row r="4" spans="2:6" x14ac:dyDescent="0.25">
      <c r="B4" s="5" t="s">
        <v>54</v>
      </c>
      <c r="C4" s="5" t="s">
        <v>58</v>
      </c>
      <c r="D4" s="5" t="s">
        <v>55</v>
      </c>
      <c r="E4" s="38" t="s">
        <v>61</v>
      </c>
      <c r="F4" s="38" t="s">
        <v>31</v>
      </c>
    </row>
    <row r="5" spans="2:6" x14ac:dyDescent="0.25">
      <c r="B5" s="4">
        <v>4</v>
      </c>
      <c r="C5" s="4">
        <v>29500</v>
      </c>
      <c r="D5" s="4">
        <v>36300</v>
      </c>
      <c r="E5" s="40">
        <f>$C$38+$C$39*B5+$C$40*C5</f>
        <v>34426.664302439574</v>
      </c>
      <c r="F5" s="39">
        <f>D5-E5</f>
        <v>1873.3356975604256</v>
      </c>
    </row>
    <row r="6" spans="2:6" x14ac:dyDescent="0.25">
      <c r="B6" s="4">
        <v>6</v>
      </c>
      <c r="C6" s="4">
        <v>55700</v>
      </c>
      <c r="D6" s="4">
        <v>40100</v>
      </c>
      <c r="E6" s="40">
        <f t="shared" ref="E6:E13" si="0">$C$38+$C$39*B6+$C$40*C6</f>
        <v>42515.175173705014</v>
      </c>
      <c r="F6" s="39">
        <f t="shared" ref="F6:F12" si="1">D6-E6</f>
        <v>-2415.1751737050145</v>
      </c>
    </row>
    <row r="7" spans="2:6" x14ac:dyDescent="0.25">
      <c r="B7" s="4">
        <v>6</v>
      </c>
      <c r="C7" s="4">
        <v>71300</v>
      </c>
      <c r="D7" s="4">
        <v>41200</v>
      </c>
      <c r="E7" s="40">
        <f t="shared" si="0"/>
        <v>43090.659213381048</v>
      </c>
      <c r="F7" s="39">
        <f t="shared" si="1"/>
        <v>-1890.6592133810482</v>
      </c>
    </row>
    <row r="8" spans="2:6" x14ac:dyDescent="0.25">
      <c r="B8" s="4">
        <v>8</v>
      </c>
      <c r="C8" s="4">
        <v>87000</v>
      </c>
      <c r="D8" s="4">
        <v>53000</v>
      </c>
      <c r="E8" s="40">
        <f t="shared" si="0"/>
        <v>50791.825057941474</v>
      </c>
      <c r="F8" s="39">
        <f t="shared" si="1"/>
        <v>2208.1749420585256</v>
      </c>
    </row>
    <row r="9" spans="2:6" x14ac:dyDescent="0.25">
      <c r="B9" s="4">
        <v>6</v>
      </c>
      <c r="C9" s="4">
        <v>75000</v>
      </c>
      <c r="D9" s="4">
        <v>44000</v>
      </c>
      <c r="E9" s="40">
        <f t="shared" si="0"/>
        <v>43227.152222791388</v>
      </c>
      <c r="F9" s="39">
        <f t="shared" si="1"/>
        <v>772.84777720861166</v>
      </c>
    </row>
    <row r="10" spans="2:6" x14ac:dyDescent="0.25">
      <c r="B10" s="4">
        <v>7</v>
      </c>
      <c r="C10" s="4">
        <v>72000</v>
      </c>
      <c r="D10" s="4">
        <v>45600</v>
      </c>
      <c r="E10" s="40">
        <f t="shared" si="0"/>
        <v>46677.478617476409</v>
      </c>
      <c r="F10" s="39">
        <f t="shared" si="1"/>
        <v>-1077.4786174764085</v>
      </c>
    </row>
    <row r="11" spans="2:6" x14ac:dyDescent="0.25">
      <c r="B11" s="4">
        <v>5</v>
      </c>
      <c r="C11" s="4">
        <v>55300</v>
      </c>
      <c r="D11" s="4">
        <v>39000</v>
      </c>
      <c r="E11" s="40">
        <f t="shared" si="0"/>
        <v>38939.42277037265</v>
      </c>
      <c r="F11" s="39">
        <f t="shared" si="1"/>
        <v>60.57722962734988</v>
      </c>
    </row>
    <row r="12" spans="2:6" x14ac:dyDescent="0.25">
      <c r="B12" s="4">
        <v>7</v>
      </c>
      <c r="C12" s="4">
        <v>81600</v>
      </c>
      <c r="D12" s="4">
        <v>47500</v>
      </c>
      <c r="E12" s="40">
        <f t="shared" si="0"/>
        <v>47031.622641892427</v>
      </c>
      <c r="F12" s="39">
        <f t="shared" si="1"/>
        <v>468.37735810757295</v>
      </c>
    </row>
    <row r="13" spans="2:6" x14ac:dyDescent="0.25">
      <c r="B13" s="46">
        <v>7</v>
      </c>
      <c r="C13" s="46">
        <v>60000</v>
      </c>
      <c r="E13" s="47">
        <f t="shared" si="0"/>
        <v>46234.798586956385</v>
      </c>
      <c r="F13" s="39">
        <f>SUM(F5:F12)</f>
        <v>1.4551915228366852E-11</v>
      </c>
    </row>
    <row r="22" spans="2:7" x14ac:dyDescent="0.25">
      <c r="B22" t="s">
        <v>22</v>
      </c>
    </row>
    <row r="23" spans="2:7" ht="15.75" thickBot="1" x14ac:dyDescent="0.3"/>
    <row r="24" spans="2:7" x14ac:dyDescent="0.25">
      <c r="B24" s="32" t="s">
        <v>23</v>
      </c>
      <c r="C24" s="32"/>
    </row>
    <row r="25" spans="2:7" x14ac:dyDescent="0.25">
      <c r="B25" s="29" t="s">
        <v>24</v>
      </c>
      <c r="C25" s="33">
        <v>0.94918341347129098</v>
      </c>
    </row>
    <row r="26" spans="2:7" x14ac:dyDescent="0.25">
      <c r="B26" s="29" t="s">
        <v>25</v>
      </c>
      <c r="C26" s="33">
        <v>0.90094915240901163</v>
      </c>
    </row>
    <row r="27" spans="2:7" x14ac:dyDescent="0.25">
      <c r="B27" s="29" t="s">
        <v>26</v>
      </c>
      <c r="C27" s="29">
        <v>0.86132881337261635</v>
      </c>
    </row>
    <row r="28" spans="2:7" x14ac:dyDescent="0.25">
      <c r="B28" s="29" t="s">
        <v>27</v>
      </c>
      <c r="C28" s="29">
        <v>1988.6873761104548</v>
      </c>
    </row>
    <row r="29" spans="2:7" ht="15.75" thickBot="1" x14ac:dyDescent="0.3">
      <c r="B29" s="30" t="s">
        <v>28</v>
      </c>
      <c r="C29" s="30">
        <v>8</v>
      </c>
    </row>
    <row r="31" spans="2:7" ht="15.75" thickBot="1" x14ac:dyDescent="0.3">
      <c r="B31" t="s">
        <v>29</v>
      </c>
    </row>
    <row r="32" spans="2:7" x14ac:dyDescent="0.25">
      <c r="B32" s="31"/>
      <c r="C32" s="31" t="s">
        <v>34</v>
      </c>
      <c r="D32" s="31" t="s">
        <v>35</v>
      </c>
      <c r="E32" s="31" t="s">
        <v>36</v>
      </c>
      <c r="F32" s="31" t="s">
        <v>37</v>
      </c>
      <c r="G32" s="31" t="s">
        <v>38</v>
      </c>
    </row>
    <row r="33" spans="2:10" x14ac:dyDescent="0.25">
      <c r="B33" s="29" t="s">
        <v>30</v>
      </c>
      <c r="C33" s="29">
        <v>2</v>
      </c>
      <c r="D33" s="29">
        <v>179864362.60049456</v>
      </c>
      <c r="E33" s="29">
        <v>89932181.300247282</v>
      </c>
      <c r="F33" s="29">
        <v>22.739561909891723</v>
      </c>
      <c r="G33" s="29">
        <v>3.0877738899183355E-3</v>
      </c>
    </row>
    <row r="34" spans="2:10" x14ac:dyDescent="0.25">
      <c r="B34" s="29" t="s">
        <v>31</v>
      </c>
      <c r="C34" s="29">
        <v>5</v>
      </c>
      <c r="D34" s="29">
        <v>19774387.399505425</v>
      </c>
      <c r="E34" s="29">
        <v>3954877.4799010851</v>
      </c>
      <c r="F34" s="29"/>
      <c r="G34" s="29"/>
    </row>
    <row r="35" spans="2:10" ht="15.75" thickBot="1" x14ac:dyDescent="0.3">
      <c r="B35" s="30" t="s">
        <v>32</v>
      </c>
      <c r="C35" s="30">
        <v>7</v>
      </c>
      <c r="D35" s="30">
        <v>199638750</v>
      </c>
      <c r="E35" s="30"/>
      <c r="F35" s="30"/>
      <c r="G35" s="30"/>
    </row>
    <row r="36" spans="2:10" ht="15.75" thickBot="1" x14ac:dyDescent="0.3"/>
    <row r="37" spans="2:10" x14ac:dyDescent="0.25">
      <c r="B37" s="31"/>
      <c r="C37" s="31" t="s">
        <v>39</v>
      </c>
      <c r="D37" s="31" t="s">
        <v>27</v>
      </c>
      <c r="E37" s="31" t="s">
        <v>40</v>
      </c>
      <c r="F37" s="31" t="s">
        <v>41</v>
      </c>
      <c r="G37" s="31" t="s">
        <v>42</v>
      </c>
      <c r="H37" s="31" t="s">
        <v>43</v>
      </c>
      <c r="I37" s="31" t="s">
        <v>44</v>
      </c>
      <c r="J37" s="31" t="s">
        <v>45</v>
      </c>
    </row>
    <row r="38" spans="2:10" x14ac:dyDescent="0.25">
      <c r="B38" s="29" t="s">
        <v>33</v>
      </c>
      <c r="C38" s="33">
        <v>19094.423618151053</v>
      </c>
      <c r="D38" s="29">
        <v>4139.28194496182</v>
      </c>
      <c r="E38" s="29">
        <v>4.6129797080848949</v>
      </c>
      <c r="F38" s="29">
        <v>5.7719855866694043E-3</v>
      </c>
      <c r="G38" s="29">
        <v>8454.0606378548418</v>
      </c>
      <c r="H38" s="29">
        <v>29734.786598447266</v>
      </c>
      <c r="I38" s="29">
        <v>8454.0606378548418</v>
      </c>
      <c r="J38" s="29">
        <v>29734.786598447266</v>
      </c>
    </row>
    <row r="39" spans="2:10" x14ac:dyDescent="0.25">
      <c r="B39" s="29" t="s">
        <v>46</v>
      </c>
      <c r="C39" s="33">
        <v>3560.9964023150319</v>
      </c>
      <c r="D39" s="29">
        <v>1499.9811977757008</v>
      </c>
      <c r="E39" s="29">
        <v>2.374027359539959</v>
      </c>
      <c r="F39" s="29">
        <v>6.3634166297759143E-2</v>
      </c>
      <c r="G39" s="29">
        <v>-294.82801848318741</v>
      </c>
      <c r="H39" s="29">
        <v>7416.8208231132512</v>
      </c>
      <c r="I39" s="29">
        <v>-294.82801848318741</v>
      </c>
      <c r="J39" s="29">
        <v>7416.8208231132512</v>
      </c>
    </row>
    <row r="40" spans="2:10" ht="15.75" thickBot="1" x14ac:dyDescent="0.3">
      <c r="B40" s="30" t="s">
        <v>60</v>
      </c>
      <c r="C40" s="34">
        <v>3.6890002543335201E-2</v>
      </c>
      <c r="D40" s="30">
        <v>0.10134635825231782</v>
      </c>
      <c r="E40" s="30">
        <v>0.36399929094138433</v>
      </c>
      <c r="F40" s="30">
        <v>0.73074423533736599</v>
      </c>
      <c r="G40" s="30">
        <v>-0.22362910508796358</v>
      </c>
      <c r="H40" s="30">
        <v>0.29740911017463395</v>
      </c>
      <c r="I40" s="30">
        <v>-0.22362910508796358</v>
      </c>
      <c r="J40" s="30">
        <v>0.29740911017463395</v>
      </c>
    </row>
    <row r="44" spans="2:10" x14ac:dyDescent="0.25">
      <c r="B44" t="s">
        <v>48</v>
      </c>
    </row>
    <row r="45" spans="2:10" ht="15.75" thickBot="1" x14ac:dyDescent="0.3"/>
    <row r="46" spans="2:10" x14ac:dyDescent="0.25">
      <c r="B46" s="31" t="s">
        <v>49</v>
      </c>
      <c r="C46" s="31" t="s">
        <v>50</v>
      </c>
      <c r="D46" s="31" t="s">
        <v>51</v>
      </c>
    </row>
    <row r="47" spans="2:10" x14ac:dyDescent="0.25">
      <c r="B47" s="29">
        <v>1</v>
      </c>
      <c r="C47" s="29">
        <v>34426.664302439574</v>
      </c>
      <c r="D47" s="29">
        <v>1873.3356975604256</v>
      </c>
    </row>
    <row r="48" spans="2:10" x14ac:dyDescent="0.25">
      <c r="B48" s="29">
        <v>2</v>
      </c>
      <c r="C48" s="29">
        <v>42515.175173705014</v>
      </c>
      <c r="D48" s="29">
        <v>-2415.1751737050145</v>
      </c>
    </row>
    <row r="49" spans="2:4" x14ac:dyDescent="0.25">
      <c r="B49" s="29">
        <v>3</v>
      </c>
      <c r="C49" s="29">
        <v>43090.659213381048</v>
      </c>
      <c r="D49" s="29">
        <v>-1890.6592133810482</v>
      </c>
    </row>
    <row r="50" spans="2:4" x14ac:dyDescent="0.25">
      <c r="B50" s="29">
        <v>4</v>
      </c>
      <c r="C50" s="29">
        <v>50791.825057941474</v>
      </c>
      <c r="D50" s="29">
        <v>2208.1749420585256</v>
      </c>
    </row>
    <row r="51" spans="2:4" x14ac:dyDescent="0.25">
      <c r="B51" s="29">
        <v>5</v>
      </c>
      <c r="C51" s="29">
        <v>43227.152222791388</v>
      </c>
      <c r="D51" s="29">
        <v>772.84777720861166</v>
      </c>
    </row>
    <row r="52" spans="2:4" x14ac:dyDescent="0.25">
      <c r="B52" s="29">
        <v>6</v>
      </c>
      <c r="C52" s="29">
        <v>46677.478617476409</v>
      </c>
      <c r="D52" s="29">
        <v>-1077.4786174764085</v>
      </c>
    </row>
    <row r="53" spans="2:4" x14ac:dyDescent="0.25">
      <c r="B53" s="29">
        <v>7</v>
      </c>
      <c r="C53" s="29">
        <v>38939.42277037265</v>
      </c>
      <c r="D53" s="29">
        <v>60.57722962734988</v>
      </c>
    </row>
    <row r="54" spans="2:4" ht="15.75" thickBot="1" x14ac:dyDescent="0.3">
      <c r="B54" s="30">
        <v>8</v>
      </c>
      <c r="C54" s="30">
        <v>47031.622641892427</v>
      </c>
      <c r="D54" s="30">
        <v>468.37735810757295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5ADE-F150-4336-91E9-163E777980F3}">
  <dimension ref="A1:I36"/>
  <sheetViews>
    <sheetView workbookViewId="0">
      <selection activeCell="C5" sqref="C5"/>
    </sheetView>
  </sheetViews>
  <sheetFormatPr defaultRowHeight="15" x14ac:dyDescent="0.25"/>
  <sheetData>
    <row r="1" spans="1:9" x14ac:dyDescent="0.25">
      <c r="A1" t="s">
        <v>22</v>
      </c>
    </row>
    <row r="2" spans="1:9" ht="15.75" thickBot="1" x14ac:dyDescent="0.3"/>
    <row r="3" spans="1:9" x14ac:dyDescent="0.25">
      <c r="A3" s="32" t="s">
        <v>23</v>
      </c>
      <c r="B3" s="32"/>
    </row>
    <row r="4" spans="1:9" x14ac:dyDescent="0.25">
      <c r="A4" s="29" t="s">
        <v>24</v>
      </c>
      <c r="B4" s="29">
        <v>0.89630388476297251</v>
      </c>
      <c r="C4" s="37" t="s">
        <v>52</v>
      </c>
    </row>
    <row r="5" spans="1:9" x14ac:dyDescent="0.25">
      <c r="A5" s="29" t="s">
        <v>25</v>
      </c>
      <c r="B5" s="33">
        <v>0.80336065384119582</v>
      </c>
      <c r="C5" s="37" t="s">
        <v>53</v>
      </c>
    </row>
    <row r="6" spans="1:9" x14ac:dyDescent="0.25">
      <c r="A6" s="29" t="s">
        <v>26</v>
      </c>
      <c r="B6" s="29">
        <v>0.78369671922531536</v>
      </c>
    </row>
    <row r="7" spans="1:9" x14ac:dyDescent="0.25">
      <c r="A7" s="29" t="s">
        <v>27</v>
      </c>
      <c r="B7" s="29">
        <v>3.2249934496960999</v>
      </c>
    </row>
    <row r="8" spans="1:9" ht="15.75" thickBot="1" x14ac:dyDescent="0.3">
      <c r="A8" s="30" t="s">
        <v>28</v>
      </c>
      <c r="B8" s="30">
        <v>12</v>
      </c>
    </row>
    <row r="10" spans="1:9" ht="15.75" thickBot="1" x14ac:dyDescent="0.3">
      <c r="A10" t="s">
        <v>29</v>
      </c>
    </row>
    <row r="11" spans="1:9" x14ac:dyDescent="0.25">
      <c r="A11" s="31"/>
      <c r="B11" s="31" t="s">
        <v>34</v>
      </c>
      <c r="C11" s="31" t="s">
        <v>35</v>
      </c>
      <c r="D11" s="31" t="s">
        <v>36</v>
      </c>
      <c r="E11" s="31" t="s">
        <v>37</v>
      </c>
      <c r="F11" s="31" t="s">
        <v>38</v>
      </c>
    </row>
    <row r="12" spans="1:9" x14ac:dyDescent="0.25">
      <c r="A12" s="29" t="s">
        <v>30</v>
      </c>
      <c r="B12" s="29">
        <v>1</v>
      </c>
      <c r="C12" s="29">
        <v>424.91083916083915</v>
      </c>
      <c r="D12" s="29">
        <v>424.91083916083915</v>
      </c>
      <c r="E12" s="29">
        <v>40.85452222732723</v>
      </c>
      <c r="F12" s="29">
        <v>7.9156792254646367E-5</v>
      </c>
    </row>
    <row r="13" spans="1:9" x14ac:dyDescent="0.25">
      <c r="A13" s="29" t="s">
        <v>31</v>
      </c>
      <c r="B13" s="29">
        <v>10</v>
      </c>
      <c r="C13" s="29">
        <v>104.0058275058275</v>
      </c>
      <c r="D13" s="29">
        <v>10.40058275058275</v>
      </c>
      <c r="E13" s="29"/>
      <c r="F13" s="29"/>
    </row>
    <row r="14" spans="1:9" ht="15.75" thickBot="1" x14ac:dyDescent="0.3">
      <c r="A14" s="30" t="s">
        <v>32</v>
      </c>
      <c r="B14" s="30">
        <v>11</v>
      </c>
      <c r="C14" s="30">
        <v>528.91666666666663</v>
      </c>
      <c r="D14" s="30"/>
      <c r="E14" s="30"/>
      <c r="F14" s="30"/>
    </row>
    <row r="15" spans="1:9" ht="15.75" thickBot="1" x14ac:dyDescent="0.3"/>
    <row r="16" spans="1:9" x14ac:dyDescent="0.25">
      <c r="A16" s="31"/>
      <c r="B16" s="31" t="s">
        <v>39</v>
      </c>
      <c r="C16" s="31" t="s">
        <v>27</v>
      </c>
      <c r="D16" s="31" t="s">
        <v>40</v>
      </c>
      <c r="E16" s="31" t="s">
        <v>41</v>
      </c>
      <c r="F16" s="31" t="s">
        <v>42</v>
      </c>
      <c r="G16" s="31" t="s">
        <v>43</v>
      </c>
      <c r="H16" s="31" t="s">
        <v>44</v>
      </c>
      <c r="I16" s="31" t="s">
        <v>45</v>
      </c>
    </row>
    <row r="17" spans="1:9" x14ac:dyDescent="0.25">
      <c r="A17" s="29" t="s">
        <v>33</v>
      </c>
      <c r="B17" s="29">
        <v>35.212121212121211</v>
      </c>
      <c r="C17" s="29">
        <v>1.9848462606083732</v>
      </c>
      <c r="D17" s="29">
        <v>17.740477895415626</v>
      </c>
      <c r="E17" s="29">
        <v>6.9051559695340924E-9</v>
      </c>
      <c r="F17" s="29">
        <v>30.78960814364002</v>
      </c>
      <c r="G17" s="29">
        <v>39.634634280602398</v>
      </c>
      <c r="H17" s="29">
        <v>30.78960814364002</v>
      </c>
      <c r="I17" s="29">
        <v>39.634634280602398</v>
      </c>
    </row>
    <row r="18" spans="1:9" ht="15.75" thickBot="1" x14ac:dyDescent="0.3">
      <c r="A18" s="30" t="s">
        <v>46</v>
      </c>
      <c r="B18" s="30">
        <v>1.7237762237762237</v>
      </c>
      <c r="C18" s="30">
        <v>0.26968750046335682</v>
      </c>
      <c r="D18" s="30">
        <v>6.3917542370875955</v>
      </c>
      <c r="E18" s="30">
        <v>7.9156792254646367E-5</v>
      </c>
      <c r="F18" s="30">
        <v>1.1228750260987521</v>
      </c>
      <c r="G18" s="30">
        <v>2.3246774214536954</v>
      </c>
      <c r="H18" s="30">
        <v>1.1228750260987521</v>
      </c>
      <c r="I18" s="30">
        <v>2.3246774214536954</v>
      </c>
    </row>
    <row r="22" spans="1:9" x14ac:dyDescent="0.25">
      <c r="A22" t="s">
        <v>48</v>
      </c>
    </row>
    <row r="23" spans="1:9" ht="15.75" thickBot="1" x14ac:dyDescent="0.3"/>
    <row r="24" spans="1:9" x14ac:dyDescent="0.25">
      <c r="A24" s="31" t="s">
        <v>49</v>
      </c>
      <c r="B24" s="31" t="s">
        <v>50</v>
      </c>
      <c r="C24" s="31" t="s">
        <v>51</v>
      </c>
    </row>
    <row r="25" spans="1:9" x14ac:dyDescent="0.25">
      <c r="A25" s="29">
        <v>1</v>
      </c>
      <c r="B25" s="29">
        <v>36.935897435897438</v>
      </c>
      <c r="C25" s="29">
        <v>6.4102564102562098E-2</v>
      </c>
    </row>
    <row r="26" spans="1:9" x14ac:dyDescent="0.25">
      <c r="A26" s="29">
        <v>2</v>
      </c>
      <c r="B26" s="29">
        <v>38.659673659673658</v>
      </c>
      <c r="C26" s="29">
        <v>1.3403263403263423</v>
      </c>
    </row>
    <row r="27" spans="1:9" x14ac:dyDescent="0.25">
      <c r="A27" s="29">
        <v>3</v>
      </c>
      <c r="B27" s="29">
        <v>40.383449883449885</v>
      </c>
      <c r="C27" s="29">
        <v>0.61655011655011549</v>
      </c>
    </row>
    <row r="28" spans="1:9" x14ac:dyDescent="0.25">
      <c r="A28" s="29">
        <v>4</v>
      </c>
      <c r="B28" s="29">
        <v>42.107226107226104</v>
      </c>
      <c r="C28" s="29">
        <v>-5.1072261072261043</v>
      </c>
    </row>
    <row r="29" spans="1:9" x14ac:dyDescent="0.25">
      <c r="A29" s="29">
        <v>5</v>
      </c>
      <c r="B29" s="29">
        <v>43.831002331002331</v>
      </c>
      <c r="C29" s="29">
        <v>1.1689976689976689</v>
      </c>
    </row>
    <row r="30" spans="1:9" x14ac:dyDescent="0.25">
      <c r="A30" s="29">
        <v>6</v>
      </c>
      <c r="B30" s="29">
        <v>45.554778554778551</v>
      </c>
      <c r="C30" s="29">
        <v>4.4452214452214491</v>
      </c>
    </row>
    <row r="31" spans="1:9" x14ac:dyDescent="0.25">
      <c r="A31" s="29">
        <v>7</v>
      </c>
      <c r="B31" s="29">
        <v>47.278554778554778</v>
      </c>
      <c r="C31" s="29">
        <v>-4.2785547785547777</v>
      </c>
    </row>
    <row r="32" spans="1:9" x14ac:dyDescent="0.25">
      <c r="A32" s="29">
        <v>8</v>
      </c>
      <c r="B32" s="29">
        <v>49.002331002331005</v>
      </c>
      <c r="C32" s="29">
        <v>-2.0023310023310046</v>
      </c>
    </row>
    <row r="33" spans="1:3" x14ac:dyDescent="0.25">
      <c r="A33" s="29">
        <v>9</v>
      </c>
      <c r="B33" s="29">
        <v>50.726107226107224</v>
      </c>
      <c r="C33" s="29">
        <v>5.2738927738927757</v>
      </c>
    </row>
    <row r="34" spans="1:3" x14ac:dyDescent="0.25">
      <c r="A34" s="29">
        <v>10</v>
      </c>
      <c r="B34" s="29">
        <v>52.449883449883444</v>
      </c>
      <c r="C34" s="29">
        <v>-0.44988344988344409</v>
      </c>
    </row>
    <row r="35" spans="1:3" x14ac:dyDescent="0.25">
      <c r="A35" s="29">
        <v>11</v>
      </c>
      <c r="B35" s="29">
        <v>54.173659673659671</v>
      </c>
      <c r="C35" s="29">
        <v>0.82634032634032906</v>
      </c>
    </row>
    <row r="36" spans="1:3" ht="15.75" thickBot="1" x14ac:dyDescent="0.3">
      <c r="A36" s="30">
        <v>12</v>
      </c>
      <c r="B36" s="30">
        <v>55.897435897435898</v>
      </c>
      <c r="C36" s="30">
        <v>-1.8974358974358978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62DC-DE27-4F1E-A92D-E91C35C29A05}">
  <dimension ref="A2:M87"/>
  <sheetViews>
    <sheetView tabSelected="1" topLeftCell="A60" workbookViewId="0">
      <selection activeCell="Q73" sqref="Q73"/>
    </sheetView>
  </sheetViews>
  <sheetFormatPr defaultRowHeight="15" x14ac:dyDescent="0.25"/>
  <sheetData>
    <row r="2" spans="1:7" x14ac:dyDescent="0.25">
      <c r="C2" t="s">
        <v>64</v>
      </c>
    </row>
    <row r="3" spans="1:7" x14ac:dyDescent="0.25">
      <c r="C3" s="50" t="s">
        <v>70</v>
      </c>
    </row>
    <row r="4" spans="1:7" x14ac:dyDescent="0.25">
      <c r="A4" s="1" t="s">
        <v>65</v>
      </c>
      <c r="B4" s="25">
        <v>0.2</v>
      </c>
      <c r="D4" t="s">
        <v>2</v>
      </c>
    </row>
    <row r="5" spans="1:7" x14ac:dyDescent="0.25">
      <c r="C5" t="s">
        <v>62</v>
      </c>
      <c r="D5" t="s">
        <v>63</v>
      </c>
      <c r="E5" s="1" t="s">
        <v>10</v>
      </c>
      <c r="F5" s="48" t="s">
        <v>4</v>
      </c>
      <c r="G5" s="48" t="s">
        <v>6</v>
      </c>
    </row>
    <row r="6" spans="1:7" x14ac:dyDescent="0.25">
      <c r="C6" s="4">
        <v>1</v>
      </c>
      <c r="D6" s="4">
        <v>75</v>
      </c>
      <c r="E6" s="25">
        <v>75</v>
      </c>
      <c r="F6" s="25"/>
    </row>
    <row r="7" spans="1:7" x14ac:dyDescent="0.25">
      <c r="C7" s="4">
        <v>2</v>
      </c>
      <c r="D7" s="4">
        <v>70</v>
      </c>
      <c r="E7" s="36">
        <f>α*D6+(1-α)*E6</f>
        <v>75</v>
      </c>
      <c r="F7" s="28">
        <f>D7-E7</f>
        <v>-5</v>
      </c>
      <c r="G7" s="1">
        <f>ABS(D7-E7)</f>
        <v>5</v>
      </c>
    </row>
    <row r="8" spans="1:7" x14ac:dyDescent="0.25">
      <c r="C8" s="4">
        <v>3</v>
      </c>
      <c r="D8" s="4">
        <v>72</v>
      </c>
      <c r="E8" s="36">
        <f>α*D7+(1-α)*E7</f>
        <v>74</v>
      </c>
      <c r="F8" s="28">
        <f t="shared" ref="F8:F14" si="0">D8-E8</f>
        <v>-2</v>
      </c>
      <c r="G8" s="28">
        <f>ABS(D8-E8)</f>
        <v>2</v>
      </c>
    </row>
    <row r="9" spans="1:7" x14ac:dyDescent="0.25">
      <c r="C9" s="4">
        <v>4</v>
      </c>
      <c r="D9" s="4">
        <v>77</v>
      </c>
      <c r="E9" s="36">
        <f>α*D8+(1-α)*E8</f>
        <v>73.600000000000009</v>
      </c>
      <c r="F9" s="28">
        <f t="shared" si="0"/>
        <v>3.3999999999999915</v>
      </c>
      <c r="G9" s="28">
        <f t="shared" ref="G9:G14" si="1">ABS(D9-E9)</f>
        <v>3.3999999999999915</v>
      </c>
    </row>
    <row r="10" spans="1:7" x14ac:dyDescent="0.25">
      <c r="C10" s="4">
        <v>5</v>
      </c>
      <c r="D10" s="4">
        <v>83</v>
      </c>
      <c r="E10" s="36">
        <f>α*D9+(1-α)*E9</f>
        <v>74.280000000000015</v>
      </c>
      <c r="F10" s="28">
        <f t="shared" si="0"/>
        <v>8.7199999999999847</v>
      </c>
      <c r="G10" s="28">
        <f t="shared" si="1"/>
        <v>8.7199999999999847</v>
      </c>
    </row>
    <row r="11" spans="1:7" x14ac:dyDescent="0.25">
      <c r="C11" s="4">
        <v>6</v>
      </c>
      <c r="D11" s="4">
        <v>81</v>
      </c>
      <c r="E11" s="36">
        <f>α*D10+(1-α)*E10</f>
        <v>76.024000000000015</v>
      </c>
      <c r="F11" s="28">
        <f t="shared" si="0"/>
        <v>4.9759999999999849</v>
      </c>
      <c r="G11" s="28">
        <f t="shared" si="1"/>
        <v>4.9759999999999849</v>
      </c>
    </row>
    <row r="12" spans="1:7" x14ac:dyDescent="0.25">
      <c r="C12" s="4">
        <v>7</v>
      </c>
      <c r="D12" s="4">
        <v>86</v>
      </c>
      <c r="E12" s="36">
        <f>α*D11+(1-α)*E11</f>
        <v>77.019200000000012</v>
      </c>
      <c r="F12" s="28">
        <f t="shared" si="0"/>
        <v>8.9807999999999879</v>
      </c>
      <c r="G12" s="28">
        <f t="shared" si="1"/>
        <v>8.9807999999999879</v>
      </c>
    </row>
    <row r="13" spans="1:7" x14ac:dyDescent="0.25">
      <c r="C13" s="4">
        <v>8</v>
      </c>
      <c r="D13" s="4">
        <v>91</v>
      </c>
      <c r="E13" s="36">
        <f>α*D12+(1-α)*E12</f>
        <v>78.815360000000013</v>
      </c>
      <c r="F13" s="28">
        <f t="shared" si="0"/>
        <v>12.184639999999987</v>
      </c>
      <c r="G13" s="28">
        <f t="shared" si="1"/>
        <v>12.184639999999987</v>
      </c>
    </row>
    <row r="14" spans="1:7" x14ac:dyDescent="0.25">
      <c r="C14" s="4">
        <v>9</v>
      </c>
      <c r="D14" s="4">
        <v>87</v>
      </c>
      <c r="E14" s="36">
        <f>α*D13+(1-α)*E13</f>
        <v>81.252288000000007</v>
      </c>
      <c r="F14" s="28">
        <f t="shared" si="0"/>
        <v>5.7477119999999928</v>
      </c>
      <c r="G14" s="28">
        <f t="shared" si="1"/>
        <v>5.7477119999999928</v>
      </c>
    </row>
    <row r="15" spans="1:7" x14ac:dyDescent="0.25">
      <c r="C15" s="35">
        <v>10</v>
      </c>
      <c r="E15" s="36">
        <f>α*D14+(1-α)*E14</f>
        <v>82.401830400000009</v>
      </c>
      <c r="F15" s="36"/>
    </row>
    <row r="16" spans="1:7" x14ac:dyDescent="0.25">
      <c r="F16" s="4" t="s">
        <v>18</v>
      </c>
      <c r="G16" s="4" t="s">
        <v>7</v>
      </c>
    </row>
    <row r="17" spans="1:9" x14ac:dyDescent="0.25">
      <c r="F17" s="49">
        <f>AVERAGE(F7:F14)</f>
        <v>4.6261439999999912</v>
      </c>
      <c r="G17" s="49">
        <f>AVERAGE(G7:G14)</f>
        <v>6.3761439999999912</v>
      </c>
    </row>
    <row r="23" spans="1:9" x14ac:dyDescent="0.25">
      <c r="C23" s="50" t="s">
        <v>66</v>
      </c>
    </row>
    <row r="24" spans="1:9" x14ac:dyDescent="0.25">
      <c r="A24" s="1" t="s">
        <v>67</v>
      </c>
      <c r="B24" s="25">
        <v>0.2</v>
      </c>
    </row>
    <row r="25" spans="1:9" x14ac:dyDescent="0.25">
      <c r="C25" t="s">
        <v>62</v>
      </c>
      <c r="D25" t="s">
        <v>63</v>
      </c>
      <c r="E25" t="s">
        <v>10</v>
      </c>
      <c r="F25" t="s">
        <v>69</v>
      </c>
      <c r="G25" t="s">
        <v>68</v>
      </c>
      <c r="H25" t="s">
        <v>4</v>
      </c>
      <c r="I25" t="s">
        <v>6</v>
      </c>
    </row>
    <row r="26" spans="1:9" x14ac:dyDescent="0.25">
      <c r="C26" s="4">
        <v>1</v>
      </c>
      <c r="D26" s="4">
        <v>75</v>
      </c>
      <c r="E26" s="25">
        <v>75</v>
      </c>
      <c r="F26" s="1">
        <v>0</v>
      </c>
    </row>
    <row r="27" spans="1:9" x14ac:dyDescent="0.25">
      <c r="C27" s="4">
        <v>2</v>
      </c>
      <c r="D27" s="4">
        <v>70</v>
      </c>
      <c r="E27" s="36">
        <f>α*D26+(1-α)*E26</f>
        <v>75</v>
      </c>
      <c r="F27" s="28">
        <f>β*(E27-E26)+(1-β)*F26</f>
        <v>0</v>
      </c>
      <c r="G27" s="2">
        <f>E27+F27</f>
        <v>75</v>
      </c>
      <c r="H27" s="2">
        <f>D27-G27</f>
        <v>-5</v>
      </c>
      <c r="I27" s="28">
        <f>ABS(H27)</f>
        <v>5</v>
      </c>
    </row>
    <row r="28" spans="1:9" x14ac:dyDescent="0.25">
      <c r="C28" s="4">
        <v>3</v>
      </c>
      <c r="D28" s="4">
        <v>72</v>
      </c>
      <c r="E28" s="36">
        <f>α*D27+(1-α)*E27</f>
        <v>74</v>
      </c>
      <c r="F28" s="28">
        <f>β*(E28-E27)+(1-β)*F27</f>
        <v>-0.2</v>
      </c>
      <c r="G28" s="2">
        <f t="shared" ref="G28:G35" si="2">E28+F28</f>
        <v>73.8</v>
      </c>
      <c r="H28" s="2">
        <f t="shared" ref="H28:H34" si="3">D28-G28</f>
        <v>-1.7999999999999972</v>
      </c>
      <c r="I28" s="28">
        <f t="shared" ref="I28:I34" si="4">ABS(H28)</f>
        <v>1.7999999999999972</v>
      </c>
    </row>
    <row r="29" spans="1:9" x14ac:dyDescent="0.25">
      <c r="C29" s="4">
        <v>4</v>
      </c>
      <c r="D29" s="4">
        <v>77</v>
      </c>
      <c r="E29" s="36">
        <f>α*D28+(1-α)*E28</f>
        <v>73.600000000000009</v>
      </c>
      <c r="F29" s="28">
        <f>β*(E29-E28)+(1-β)*F28</f>
        <v>-0.23999999999999833</v>
      </c>
      <c r="G29" s="2">
        <f t="shared" si="2"/>
        <v>73.360000000000014</v>
      </c>
      <c r="H29" s="2">
        <f t="shared" si="3"/>
        <v>3.6399999999999864</v>
      </c>
      <c r="I29" s="28">
        <f t="shared" si="4"/>
        <v>3.6399999999999864</v>
      </c>
    </row>
    <row r="30" spans="1:9" x14ac:dyDescent="0.25">
      <c r="C30" s="4">
        <v>5</v>
      </c>
      <c r="D30" s="4">
        <v>83</v>
      </c>
      <c r="E30" s="36">
        <f>α*D29+(1-α)*E29</f>
        <v>74.280000000000015</v>
      </c>
      <c r="F30" s="28">
        <f>β*(E30-E29)+(1-β)*F29</f>
        <v>-5.5999999999997302E-2</v>
      </c>
      <c r="G30" s="2">
        <f t="shared" si="2"/>
        <v>74.224000000000018</v>
      </c>
      <c r="H30" s="2">
        <f t="shared" si="3"/>
        <v>8.775999999999982</v>
      </c>
      <c r="I30" s="28">
        <f t="shared" si="4"/>
        <v>8.775999999999982</v>
      </c>
    </row>
    <row r="31" spans="1:9" x14ac:dyDescent="0.25">
      <c r="C31" s="4">
        <v>6</v>
      </c>
      <c r="D31" s="4">
        <v>81</v>
      </c>
      <c r="E31" s="36">
        <f>α*D30+(1-α)*E30</f>
        <v>76.024000000000015</v>
      </c>
      <c r="F31" s="28">
        <f>β*(E31-E30)+(1-β)*F30</f>
        <v>0.30400000000000216</v>
      </c>
      <c r="G31" s="2">
        <f t="shared" si="2"/>
        <v>76.328000000000017</v>
      </c>
      <c r="H31" s="2">
        <f t="shared" si="3"/>
        <v>4.6719999999999828</v>
      </c>
      <c r="I31" s="28">
        <f t="shared" si="4"/>
        <v>4.6719999999999828</v>
      </c>
    </row>
    <row r="32" spans="1:9" x14ac:dyDescent="0.25">
      <c r="C32" s="4">
        <v>7</v>
      </c>
      <c r="D32" s="4">
        <v>86</v>
      </c>
      <c r="E32" s="36">
        <f>α*D31+(1-α)*E31</f>
        <v>77.019200000000012</v>
      </c>
      <c r="F32" s="28">
        <f>β*(E32-E31)+(1-β)*F31</f>
        <v>0.44224000000000119</v>
      </c>
      <c r="G32" s="2">
        <f t="shared" si="2"/>
        <v>77.46144000000001</v>
      </c>
      <c r="H32" s="2">
        <f t="shared" si="3"/>
        <v>8.5385599999999897</v>
      </c>
      <c r="I32" s="28">
        <f t="shared" si="4"/>
        <v>8.5385599999999897</v>
      </c>
    </row>
    <row r="33" spans="3:9" x14ac:dyDescent="0.25">
      <c r="C33" s="4">
        <v>8</v>
      </c>
      <c r="D33" s="4">
        <v>91</v>
      </c>
      <c r="E33" s="36">
        <f>α*D32+(1-α)*E32</f>
        <v>78.815360000000013</v>
      </c>
      <c r="F33" s="28">
        <f>β*(E33-E32)+(1-β)*F32</f>
        <v>0.7130240000000011</v>
      </c>
      <c r="G33" s="2">
        <f t="shared" si="2"/>
        <v>79.528384000000017</v>
      </c>
      <c r="H33" s="2">
        <f t="shared" si="3"/>
        <v>11.471615999999983</v>
      </c>
      <c r="I33" s="28">
        <f t="shared" si="4"/>
        <v>11.471615999999983</v>
      </c>
    </row>
    <row r="34" spans="3:9" x14ac:dyDescent="0.25">
      <c r="C34" s="4">
        <v>9</v>
      </c>
      <c r="D34" s="4">
        <v>87</v>
      </c>
      <c r="E34" s="36">
        <f>α*D33+(1-α)*E33</f>
        <v>81.252288000000007</v>
      </c>
      <c r="F34" s="28">
        <f>β*(E34-E33)+(1-β)*F33</f>
        <v>1.0578048</v>
      </c>
      <c r="G34" s="2">
        <f t="shared" si="2"/>
        <v>82.310092800000007</v>
      </c>
      <c r="H34" s="2">
        <f t="shared" si="3"/>
        <v>4.6899071999999933</v>
      </c>
      <c r="I34" s="28">
        <f t="shared" si="4"/>
        <v>4.6899071999999933</v>
      </c>
    </row>
    <row r="35" spans="3:9" x14ac:dyDescent="0.25">
      <c r="C35" s="35">
        <v>10</v>
      </c>
      <c r="E35" s="36">
        <f>α*D34+(1-α)*E34</f>
        <v>82.401830400000009</v>
      </c>
      <c r="G35" s="2">
        <f t="shared" si="2"/>
        <v>82.401830400000009</v>
      </c>
    </row>
    <row r="37" spans="3:9" x14ac:dyDescent="0.25">
      <c r="H37" s="4" t="s">
        <v>18</v>
      </c>
      <c r="I37" s="4" t="s">
        <v>7</v>
      </c>
    </row>
    <row r="38" spans="3:9" x14ac:dyDescent="0.25">
      <c r="H38" s="49">
        <f>AVERAGE(H27:H34)</f>
        <v>4.37351039999999</v>
      </c>
      <c r="I38" s="49">
        <f>AVERAGE(I27:I34)</f>
        <v>6.0735103999999893</v>
      </c>
    </row>
    <row r="42" spans="3:9" x14ac:dyDescent="0.25">
      <c r="C42" s="50" t="s">
        <v>71</v>
      </c>
    </row>
    <row r="43" spans="3:9" x14ac:dyDescent="0.25">
      <c r="C43" t="s">
        <v>62</v>
      </c>
      <c r="D43" t="s">
        <v>63</v>
      </c>
      <c r="E43" t="s">
        <v>10</v>
      </c>
      <c r="F43" t="s">
        <v>4</v>
      </c>
      <c r="G43" t="s">
        <v>6</v>
      </c>
    </row>
    <row r="44" spans="3:9" x14ac:dyDescent="0.25">
      <c r="C44" s="4">
        <v>1</v>
      </c>
      <c r="D44" s="4">
        <v>75</v>
      </c>
      <c r="E44" s="51">
        <v>70.688888888888897</v>
      </c>
      <c r="F44" s="28">
        <f>D44-E44</f>
        <v>4.3111111111111029</v>
      </c>
      <c r="G44" s="28">
        <f>ABS(F44)</f>
        <v>4.3111111111111029</v>
      </c>
    </row>
    <row r="45" spans="3:9" x14ac:dyDescent="0.25">
      <c r="C45" s="4">
        <v>2</v>
      </c>
      <c r="D45" s="4">
        <v>70</v>
      </c>
      <c r="E45" s="51">
        <v>73.072222222222237</v>
      </c>
      <c r="F45" s="28">
        <f t="shared" ref="F45:F52" si="5">D45-E45</f>
        <v>-3.0722222222222371</v>
      </c>
      <c r="G45" s="28">
        <f t="shared" ref="G45:G52" si="6">ABS(F45)</f>
        <v>3.0722222222222371</v>
      </c>
    </row>
    <row r="46" spans="3:9" x14ac:dyDescent="0.25">
      <c r="C46" s="4">
        <v>3</v>
      </c>
      <c r="D46" s="4">
        <v>72</v>
      </c>
      <c r="E46" s="51">
        <v>75.455555555555563</v>
      </c>
      <c r="F46" s="28">
        <f t="shared" si="5"/>
        <v>-3.4555555555555628</v>
      </c>
      <c r="G46" s="28">
        <f t="shared" si="6"/>
        <v>3.4555555555555628</v>
      </c>
    </row>
    <row r="47" spans="3:9" x14ac:dyDescent="0.25">
      <c r="C47" s="4">
        <v>4</v>
      </c>
      <c r="D47" s="4">
        <v>77</v>
      </c>
      <c r="E47" s="51">
        <v>77.838888888888903</v>
      </c>
      <c r="F47" s="28">
        <f t="shared" si="5"/>
        <v>-0.83888888888890278</v>
      </c>
      <c r="G47" s="28">
        <f t="shared" si="6"/>
        <v>0.83888888888890278</v>
      </c>
    </row>
    <row r="48" spans="3:9" x14ac:dyDescent="0.25">
      <c r="C48" s="4">
        <v>5</v>
      </c>
      <c r="D48" s="4">
        <v>83</v>
      </c>
      <c r="E48" s="51">
        <v>80.222222222222229</v>
      </c>
      <c r="F48" s="28">
        <f t="shared" si="5"/>
        <v>2.7777777777777715</v>
      </c>
      <c r="G48" s="28">
        <f t="shared" si="6"/>
        <v>2.7777777777777715</v>
      </c>
    </row>
    <row r="49" spans="1:13" x14ac:dyDescent="0.25">
      <c r="C49" s="4">
        <v>6</v>
      </c>
      <c r="D49" s="4">
        <v>81</v>
      </c>
      <c r="E49" s="51">
        <v>82.605555555555569</v>
      </c>
      <c r="F49" s="28">
        <f t="shared" si="5"/>
        <v>-1.6055555555555685</v>
      </c>
      <c r="G49" s="28">
        <f t="shared" si="6"/>
        <v>1.6055555555555685</v>
      </c>
    </row>
    <row r="50" spans="1:13" x14ac:dyDescent="0.25">
      <c r="C50" s="4">
        <v>7</v>
      </c>
      <c r="D50" s="4">
        <v>86</v>
      </c>
      <c r="E50" s="51">
        <v>84.988888888888894</v>
      </c>
      <c r="F50" s="28">
        <f t="shared" si="5"/>
        <v>1.0111111111111057</v>
      </c>
      <c r="G50" s="28">
        <f t="shared" si="6"/>
        <v>1.0111111111111057</v>
      </c>
    </row>
    <row r="51" spans="1:13" x14ac:dyDescent="0.25">
      <c r="C51" s="4">
        <v>8</v>
      </c>
      <c r="D51" s="4">
        <v>91</v>
      </c>
      <c r="E51" s="51">
        <v>87.372222222222234</v>
      </c>
      <c r="F51" s="28">
        <f t="shared" si="5"/>
        <v>3.6277777777777658</v>
      </c>
      <c r="G51" s="28">
        <f t="shared" si="6"/>
        <v>3.6277777777777658</v>
      </c>
    </row>
    <row r="52" spans="1:13" ht="15.75" thickBot="1" x14ac:dyDescent="0.3">
      <c r="C52" s="4">
        <v>9</v>
      </c>
      <c r="D52" s="4">
        <v>87</v>
      </c>
      <c r="E52" s="52">
        <v>89.75555555555556</v>
      </c>
      <c r="F52" s="28">
        <f t="shared" si="5"/>
        <v>-2.75555555555556</v>
      </c>
      <c r="G52" s="28">
        <f t="shared" si="6"/>
        <v>2.75555555555556</v>
      </c>
    </row>
    <row r="53" spans="1:13" x14ac:dyDescent="0.25">
      <c r="C53" s="35">
        <v>10</v>
      </c>
      <c r="E53" s="28">
        <f>B71+B72*C53</f>
        <v>92.1388888888889</v>
      </c>
    </row>
    <row r="55" spans="1:13" x14ac:dyDescent="0.25">
      <c r="A55" t="s">
        <v>22</v>
      </c>
      <c r="F55" s="4" t="s">
        <v>18</v>
      </c>
      <c r="G55" s="4" t="s">
        <v>7</v>
      </c>
    </row>
    <row r="56" spans="1:13" ht="15.75" thickBot="1" x14ac:dyDescent="0.3">
      <c r="F56" s="49">
        <f>AVERAGE(F44:F52)</f>
        <v>-9.473903143468002E-15</v>
      </c>
      <c r="G56" s="49">
        <f>AVERAGE(G44:G52)</f>
        <v>2.6061728395061752</v>
      </c>
    </row>
    <row r="57" spans="1:13" x14ac:dyDescent="0.25">
      <c r="A57" s="32" t="s">
        <v>23</v>
      </c>
      <c r="B57" s="32"/>
    </row>
    <row r="58" spans="1:13" x14ac:dyDescent="0.25">
      <c r="A58" s="29" t="s">
        <v>24</v>
      </c>
      <c r="B58" s="33">
        <v>0.90780690672812026</v>
      </c>
      <c r="M58" t="s">
        <v>72</v>
      </c>
    </row>
    <row r="59" spans="1:13" x14ac:dyDescent="0.25">
      <c r="A59" s="29" t="s">
        <v>25</v>
      </c>
      <c r="B59" s="33">
        <v>0.82411337990327793</v>
      </c>
    </row>
    <row r="60" spans="1:13" x14ac:dyDescent="0.25">
      <c r="A60" s="29" t="s">
        <v>26</v>
      </c>
      <c r="B60" s="29">
        <v>0.79898671988946046</v>
      </c>
    </row>
    <row r="61" spans="1:13" x14ac:dyDescent="0.25">
      <c r="A61" s="29" t="s">
        <v>27</v>
      </c>
      <c r="B61" s="33">
        <v>3.2235492614926535</v>
      </c>
    </row>
    <row r="62" spans="1:13" ht="15.75" thickBot="1" x14ac:dyDescent="0.3">
      <c r="A62" s="30" t="s">
        <v>28</v>
      </c>
      <c r="B62" s="30">
        <v>9</v>
      </c>
    </row>
    <row r="64" spans="1:13" ht="15.75" thickBot="1" x14ac:dyDescent="0.3">
      <c r="A64" t="s">
        <v>29</v>
      </c>
    </row>
    <row r="65" spans="1:9" x14ac:dyDescent="0.25">
      <c r="A65" s="31"/>
      <c r="B65" s="31" t="s">
        <v>34</v>
      </c>
      <c r="C65" s="31" t="s">
        <v>35</v>
      </c>
      <c r="D65" s="31" t="s">
        <v>36</v>
      </c>
      <c r="E65" s="31" t="s">
        <v>37</v>
      </c>
      <c r="F65" s="31" t="s">
        <v>38</v>
      </c>
    </row>
    <row r="66" spans="1:9" x14ac:dyDescent="0.25">
      <c r="A66" s="29" t="s">
        <v>30</v>
      </c>
      <c r="B66" s="29">
        <v>1</v>
      </c>
      <c r="C66" s="29">
        <v>340.81666666666672</v>
      </c>
      <c r="D66" s="29">
        <v>340.81666666666672</v>
      </c>
      <c r="E66" s="29">
        <v>32.798365538837579</v>
      </c>
      <c r="F66" s="29">
        <v>7.1515182646345802E-4</v>
      </c>
    </row>
    <row r="67" spans="1:9" x14ac:dyDescent="0.25">
      <c r="A67" s="29" t="s">
        <v>31</v>
      </c>
      <c r="B67" s="29">
        <v>7</v>
      </c>
      <c r="C67" s="29">
        <v>72.738888888888823</v>
      </c>
      <c r="D67" s="29">
        <v>10.391269841269832</v>
      </c>
      <c r="E67" s="29"/>
      <c r="F67" s="29"/>
    </row>
    <row r="68" spans="1:9" ht="15.75" thickBot="1" x14ac:dyDescent="0.3">
      <c r="A68" s="30" t="s">
        <v>32</v>
      </c>
      <c r="B68" s="30">
        <v>8</v>
      </c>
      <c r="C68" s="30">
        <v>413.55555555555554</v>
      </c>
      <c r="D68" s="30"/>
      <c r="E68" s="30"/>
      <c r="F68" s="30"/>
    </row>
    <row r="69" spans="1:9" ht="15.75" thickBot="1" x14ac:dyDescent="0.3"/>
    <row r="70" spans="1:9" x14ac:dyDescent="0.25">
      <c r="A70" s="31"/>
      <c r="B70" s="31" t="s">
        <v>39</v>
      </c>
      <c r="C70" s="31" t="s">
        <v>27</v>
      </c>
      <c r="D70" s="31" t="s">
        <v>40</v>
      </c>
      <c r="E70" s="31" t="s">
        <v>41</v>
      </c>
      <c r="F70" s="31" t="s">
        <v>42</v>
      </c>
      <c r="G70" s="31" t="s">
        <v>43</v>
      </c>
      <c r="H70" s="31" t="s">
        <v>44</v>
      </c>
      <c r="I70" s="31" t="s">
        <v>45</v>
      </c>
    </row>
    <row r="71" spans="1:9" x14ac:dyDescent="0.25">
      <c r="A71" s="29" t="s">
        <v>33</v>
      </c>
      <c r="B71" s="33">
        <v>68.305555555555571</v>
      </c>
      <c r="C71" s="29">
        <v>2.3418542450619406</v>
      </c>
      <c r="D71" s="29">
        <v>29.167295829612542</v>
      </c>
      <c r="E71" s="29">
        <v>1.4336038168750136E-8</v>
      </c>
      <c r="F71" s="29">
        <v>62.767950213986595</v>
      </c>
      <c r="G71" s="29">
        <v>73.843160897124548</v>
      </c>
      <c r="H71" s="29">
        <v>62.767950213986595</v>
      </c>
      <c r="I71" s="29">
        <v>73.843160897124548</v>
      </c>
    </row>
    <row r="72" spans="1:9" ht="15.75" thickBot="1" x14ac:dyDescent="0.3">
      <c r="A72" s="30" t="s">
        <v>46</v>
      </c>
      <c r="B72" s="34">
        <v>2.3833333333333324</v>
      </c>
      <c r="C72" s="30">
        <v>0.41615842018134214</v>
      </c>
      <c r="D72" s="30">
        <v>5.7269857288836992</v>
      </c>
      <c r="E72" s="30">
        <v>7.1515182646345998E-4</v>
      </c>
      <c r="F72" s="30">
        <v>1.3992750404679906</v>
      </c>
      <c r="G72" s="30">
        <v>3.3673916261986743</v>
      </c>
      <c r="H72" s="30">
        <v>1.3992750404679906</v>
      </c>
      <c r="I72" s="30">
        <v>3.3673916261986743</v>
      </c>
    </row>
    <row r="76" spans="1:9" x14ac:dyDescent="0.25">
      <c r="A76" t="s">
        <v>48</v>
      </c>
    </row>
    <row r="77" spans="1:9" ht="15.75" thickBot="1" x14ac:dyDescent="0.3"/>
    <row r="78" spans="1:9" x14ac:dyDescent="0.25">
      <c r="A78" s="31" t="s">
        <v>49</v>
      </c>
      <c r="B78" s="31" t="s">
        <v>50</v>
      </c>
      <c r="C78" s="31" t="s">
        <v>51</v>
      </c>
    </row>
    <row r="79" spans="1:9" x14ac:dyDescent="0.25">
      <c r="A79" s="29">
        <v>1</v>
      </c>
      <c r="B79" s="29">
        <v>70.688888888888897</v>
      </c>
      <c r="C79" s="29">
        <v>4.3111111111111029</v>
      </c>
    </row>
    <row r="80" spans="1:9" x14ac:dyDescent="0.25">
      <c r="A80" s="29">
        <v>2</v>
      </c>
      <c r="B80" s="29">
        <v>73.072222222222237</v>
      </c>
      <c r="C80" s="29">
        <v>-3.0722222222222371</v>
      </c>
    </row>
    <row r="81" spans="1:3" x14ac:dyDescent="0.25">
      <c r="A81" s="29">
        <v>3</v>
      </c>
      <c r="B81" s="29">
        <v>75.455555555555563</v>
      </c>
      <c r="C81" s="29">
        <v>-3.4555555555555628</v>
      </c>
    </row>
    <row r="82" spans="1:3" x14ac:dyDescent="0.25">
      <c r="A82" s="29">
        <v>4</v>
      </c>
      <c r="B82" s="29">
        <v>77.838888888888903</v>
      </c>
      <c r="C82" s="29">
        <v>-0.83888888888890278</v>
      </c>
    </row>
    <row r="83" spans="1:3" x14ac:dyDescent="0.25">
      <c r="A83" s="29">
        <v>5</v>
      </c>
      <c r="B83" s="29">
        <v>80.222222222222229</v>
      </c>
      <c r="C83" s="29">
        <v>2.7777777777777715</v>
      </c>
    </row>
    <row r="84" spans="1:3" x14ac:dyDescent="0.25">
      <c r="A84" s="29">
        <v>6</v>
      </c>
      <c r="B84" s="29">
        <v>82.605555555555569</v>
      </c>
      <c r="C84" s="29">
        <v>-1.6055555555555685</v>
      </c>
    </row>
    <row r="85" spans="1:3" x14ac:dyDescent="0.25">
      <c r="A85" s="29">
        <v>7</v>
      </c>
      <c r="B85" s="29">
        <v>84.988888888888894</v>
      </c>
      <c r="C85" s="29">
        <v>1.0111111111111057</v>
      </c>
    </row>
    <row r="86" spans="1:3" x14ac:dyDescent="0.25">
      <c r="A86" s="29">
        <v>8</v>
      </c>
      <c r="B86" s="29">
        <v>87.372222222222234</v>
      </c>
      <c r="C86" s="29">
        <v>3.6277777777777658</v>
      </c>
    </row>
    <row r="87" spans="1:3" ht="15.75" thickBot="1" x14ac:dyDescent="0.3">
      <c r="A87" s="30">
        <v>9</v>
      </c>
      <c r="B87" s="30">
        <v>89.75555555555556</v>
      </c>
      <c r="C87" s="30">
        <v>-2.75555555555556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12_3</vt:lpstr>
      <vt:lpstr>12.4</vt:lpstr>
      <vt:lpstr>12_5</vt:lpstr>
      <vt:lpstr>12_8</vt:lpstr>
      <vt:lpstr>12_10</vt:lpstr>
      <vt:lpstr>12_11</vt:lpstr>
      <vt:lpstr>Sheet2</vt:lpstr>
      <vt:lpstr>Askisi 12_8</vt:lpstr>
      <vt:lpstr>a</vt:lpstr>
      <vt:lpstr>alpha</vt:lpstr>
      <vt:lpstr>beta</vt:lpstr>
      <vt:lpstr>E</vt:lpstr>
      <vt:lpstr>MAD</vt:lpstr>
      <vt:lpstr>MAPD</vt:lpstr>
      <vt:lpstr>TS</vt:lpstr>
      <vt:lpstr>α</vt:lpstr>
      <vt:lpstr>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2021-02-19T08:29:17Z</dcterms:created>
  <dcterms:modified xsi:type="dcterms:W3CDTF">2021-02-26T08:43:33Z</dcterms:modified>
</cp:coreProperties>
</file>