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kantianis\Desktop\"/>
    </mc:Choice>
  </mc:AlternateContent>
  <bookViews>
    <workbookView xWindow="0" yWindow="0" windowWidth="15360" windowHeight="7650" firstSheet="1" activeTab="3"/>
  </bookViews>
  <sheets>
    <sheet name="Βασικό Υπόδειγμα" sheetId="1" r:id="rId1"/>
    <sheet name="Ακέραιοι" sheetId="3" r:id="rId2"/>
    <sheet name="Αλλαγή Ζήτησης" sheetId="4" r:id="rId3"/>
    <sheet name="Κόστος Αποθεμάτων" sheetId="5" r:id="rId4"/>
  </sheets>
  <definedNames>
    <definedName name="solver_adj" localSheetId="1" hidden="1">Ακέραιοι!$C$7:$J$12</definedName>
    <definedName name="solver_adj" localSheetId="2" hidden="1">'Αλλαγή Ζήτησης'!$C$7:$J$12</definedName>
    <definedName name="solver_adj" localSheetId="0" hidden="1">'Βασικό Υπόδειγμα'!$C$7:$J$12</definedName>
    <definedName name="solver_adj" localSheetId="3" hidden="1">'Κόστος Αποθεμάτων'!$C$7:$J$12</definedName>
    <definedName name="solver_cvg" localSheetId="1" hidden="1">0.0001</definedName>
    <definedName name="solver_cvg" localSheetId="2" hidden="1">0.0001</definedName>
    <definedName name="solver_cvg" localSheetId="0" hidden="1">0.0001</definedName>
    <definedName name="solver_cvg" localSheetId="3" hidden="1">0.0001</definedName>
    <definedName name="solver_drv" localSheetId="1" hidden="1">1</definedName>
    <definedName name="solver_drv" localSheetId="2" hidden="1">1</definedName>
    <definedName name="solver_drv" localSheetId="0" hidden="1">1</definedName>
    <definedName name="solver_drv" localSheetId="3" hidden="1">1</definedName>
    <definedName name="solver_eng" localSheetId="1" hidden="1">2</definedName>
    <definedName name="solver_eng" localSheetId="2" hidden="1">2</definedName>
    <definedName name="solver_eng" localSheetId="0" hidden="1">2</definedName>
    <definedName name="solver_eng" localSheetId="3" hidden="1">2</definedName>
    <definedName name="solver_est" localSheetId="1" hidden="1">1</definedName>
    <definedName name="solver_est" localSheetId="2" hidden="1">1</definedName>
    <definedName name="solver_est" localSheetId="0" hidden="1">1</definedName>
    <definedName name="solver_est" localSheetId="3" hidden="1">1</definedName>
    <definedName name="solver_itr" localSheetId="1" hidden="1">2147483647</definedName>
    <definedName name="solver_itr" localSheetId="2" hidden="1">2147483647</definedName>
    <definedName name="solver_itr" localSheetId="0" hidden="1">2147483647</definedName>
    <definedName name="solver_itr" localSheetId="3" hidden="1">2147483647</definedName>
    <definedName name="solver_lhs1" localSheetId="1" hidden="1">Ακέραιοι!$C$16:$C$21</definedName>
    <definedName name="solver_lhs1" localSheetId="2" hidden="1">'Αλλαγή Ζήτησης'!$C$16:$C$21</definedName>
    <definedName name="solver_lhs1" localSheetId="0" hidden="1">'Βασικό Υπόδειγμα'!$C$16:$C$21</definedName>
    <definedName name="solver_lhs1" localSheetId="3" hidden="1">'Κόστος Αποθεμάτων'!$C$16:$C$21</definedName>
    <definedName name="solver_lhs2" localSheetId="1" hidden="1">Ακέραιοι!$C$7:$J$11</definedName>
    <definedName name="solver_lhs2" localSheetId="2" hidden="1">'Αλλαγή Ζήτησης'!$C$7:$J$12</definedName>
    <definedName name="solver_lhs2" localSheetId="0" hidden="1">'Βασικό Υπόδειγμα'!$C$7:$J$12</definedName>
    <definedName name="solver_lhs2" localSheetId="3" hidden="1">'Κόστος Αποθεμάτων'!$C$7:$J$12</definedName>
    <definedName name="solver_lhs3" localSheetId="1" hidden="1">Ακέραιοι!$C$7:$J$12</definedName>
    <definedName name="solver_lhs3" localSheetId="2" hidden="1">'Αλλαγή Ζήτησης'!$C$7:$J$12</definedName>
    <definedName name="solver_lhs3" localSheetId="0" hidden="1">'Βασικό Υπόδειγμα'!$D$16:$D$21</definedName>
    <definedName name="solver_lhs3" localSheetId="3" hidden="1">'Κόστος Αποθεμάτων'!$C$7:$J$12</definedName>
    <definedName name="solver_lhs4" localSheetId="1" hidden="1">Ακέραιοι!$D$16:$D$21</definedName>
    <definedName name="solver_lhs4" localSheetId="2" hidden="1">'Αλλαγή Ζήτησης'!$D$16:$D$21</definedName>
    <definedName name="solver_lhs4" localSheetId="0" hidden="1">'Βασικό Υπόδειγμα'!$E$16:$E$21</definedName>
    <definedName name="solver_lhs4" localSheetId="3" hidden="1">'Κόστος Αποθεμάτων'!$D$16:$D$21</definedName>
    <definedName name="solver_lhs5" localSheetId="1" hidden="1">Ακέραιοι!$E$16:$E$21</definedName>
    <definedName name="solver_lhs5" localSheetId="2" hidden="1">'Αλλαγή Ζήτησης'!$E$16:$E$21</definedName>
    <definedName name="solver_lhs5" localSheetId="0" hidden="1">'Βασικό Υπόδειγμα'!$F$16:$F$21</definedName>
    <definedName name="solver_lhs5" localSheetId="3" hidden="1">'Κόστος Αποθεμάτων'!$E$16:$E$21</definedName>
    <definedName name="solver_lhs6" localSheetId="1" hidden="1">Ακέραιοι!$F$16:$F$21</definedName>
    <definedName name="solver_lhs6" localSheetId="2" hidden="1">'Αλλαγή Ζήτησης'!$F$16:$F$21</definedName>
    <definedName name="solver_lhs6" localSheetId="0" hidden="1">'Βασικό Υπόδειγμα'!$I$12</definedName>
    <definedName name="solver_lhs6" localSheetId="3" hidden="1">'Κόστος Αποθεμάτων'!$F$16:$F$21</definedName>
    <definedName name="solver_lhs7" localSheetId="1" hidden="1">Ακέραιοι!$I$12</definedName>
    <definedName name="solver_lhs7" localSheetId="2" hidden="1">'Αλλαγή Ζήτησης'!$I$12</definedName>
    <definedName name="solver_lhs7" localSheetId="0" hidden="1">'Βασικό Υπόδειγμα'!$J$12</definedName>
    <definedName name="solver_lhs7" localSheetId="3" hidden="1">'Κόστος Αποθεμάτων'!$I$12</definedName>
    <definedName name="solver_lhs8" localSheetId="1" hidden="1">Ακέραιοι!$J$12</definedName>
    <definedName name="solver_lhs8" localSheetId="2" hidden="1">'Αλλαγή Ζήτησης'!$J$12</definedName>
    <definedName name="solver_lhs8" localSheetId="3" hidden="1">'Κόστος Αποθεμάτων'!$J$12</definedName>
    <definedName name="solver_mip" localSheetId="1" hidden="1">2147483647</definedName>
    <definedName name="solver_mip" localSheetId="2" hidden="1">2147483647</definedName>
    <definedName name="solver_mip" localSheetId="0" hidden="1">2147483647</definedName>
    <definedName name="solver_mip" localSheetId="3" hidden="1">2147483647</definedName>
    <definedName name="solver_mni" localSheetId="1" hidden="1">30</definedName>
    <definedName name="solver_mni" localSheetId="2" hidden="1">30</definedName>
    <definedName name="solver_mni" localSheetId="0" hidden="1">30</definedName>
    <definedName name="solver_mni" localSheetId="3" hidden="1">30</definedName>
    <definedName name="solver_mrt" localSheetId="1" hidden="1">0.075</definedName>
    <definedName name="solver_mrt" localSheetId="2" hidden="1">0.075</definedName>
    <definedName name="solver_mrt" localSheetId="0" hidden="1">0.075</definedName>
    <definedName name="solver_mrt" localSheetId="3" hidden="1">0.075</definedName>
    <definedName name="solver_msl" localSheetId="1" hidden="1">2</definedName>
    <definedName name="solver_msl" localSheetId="2" hidden="1">2</definedName>
    <definedName name="solver_msl" localSheetId="0" hidden="1">2</definedName>
    <definedName name="solver_msl" localSheetId="3" hidden="1">2</definedName>
    <definedName name="solver_neg" localSheetId="1" hidden="1">1</definedName>
    <definedName name="solver_neg" localSheetId="2" hidden="1">1</definedName>
    <definedName name="solver_neg" localSheetId="0" hidden="1">1</definedName>
    <definedName name="solver_neg" localSheetId="3" hidden="1">1</definedName>
    <definedName name="solver_nod" localSheetId="1" hidden="1">2147483647</definedName>
    <definedName name="solver_nod" localSheetId="2" hidden="1">2147483647</definedName>
    <definedName name="solver_nod" localSheetId="0" hidden="1">2147483647</definedName>
    <definedName name="solver_nod" localSheetId="3" hidden="1">2147483647</definedName>
    <definedName name="solver_num" localSheetId="1" hidden="1">8</definedName>
    <definedName name="solver_num" localSheetId="2" hidden="1">8</definedName>
    <definedName name="solver_num" localSheetId="0" hidden="1">7</definedName>
    <definedName name="solver_num" localSheetId="3" hidden="1">8</definedName>
    <definedName name="solver_nwt" localSheetId="1" hidden="1">1</definedName>
    <definedName name="solver_nwt" localSheetId="2" hidden="1">1</definedName>
    <definedName name="solver_nwt" localSheetId="0" hidden="1">1</definedName>
    <definedName name="solver_nwt" localSheetId="3" hidden="1">1</definedName>
    <definedName name="solver_opt" localSheetId="1" hidden="1">Ακέραιοι!$D$32</definedName>
    <definedName name="solver_opt" localSheetId="2" hidden="1">'Αλλαγή Ζήτησης'!$D$32</definedName>
    <definedName name="solver_opt" localSheetId="0" hidden="1">'Βασικό Υπόδειγμα'!$D$32</definedName>
    <definedName name="solver_opt" localSheetId="3" hidden="1">'Κόστος Αποθεμάτων'!$D$32</definedName>
    <definedName name="solver_pre" localSheetId="1" hidden="1">0.000001</definedName>
    <definedName name="solver_pre" localSheetId="2" hidden="1">0.000001</definedName>
    <definedName name="solver_pre" localSheetId="0" hidden="1">0.000001</definedName>
    <definedName name="solver_pre" localSheetId="3" hidden="1">0.000001</definedName>
    <definedName name="solver_rbv" localSheetId="1" hidden="1">1</definedName>
    <definedName name="solver_rbv" localSheetId="2" hidden="1">1</definedName>
    <definedName name="solver_rbv" localSheetId="0" hidden="1">1</definedName>
    <definedName name="solver_rbv" localSheetId="3" hidden="1">1</definedName>
    <definedName name="solver_rel1" localSheetId="1" hidden="1">2</definedName>
    <definedName name="solver_rel1" localSheetId="2" hidden="1">2</definedName>
    <definedName name="solver_rel1" localSheetId="0" hidden="1">2</definedName>
    <definedName name="solver_rel1" localSheetId="3" hidden="1">2</definedName>
    <definedName name="solver_rel2" localSheetId="1" hidden="1">4</definedName>
    <definedName name="solver_rel2" localSheetId="2" hidden="1">4</definedName>
    <definedName name="solver_rel2" localSheetId="0" hidden="1">3</definedName>
    <definedName name="solver_rel2" localSheetId="3" hidden="1">4</definedName>
    <definedName name="solver_rel3" localSheetId="1" hidden="1">3</definedName>
    <definedName name="solver_rel3" localSheetId="2" hidden="1">3</definedName>
    <definedName name="solver_rel3" localSheetId="0" hidden="1">3</definedName>
    <definedName name="solver_rel3" localSheetId="3" hidden="1">3</definedName>
    <definedName name="solver_rel4" localSheetId="1" hidden="1">3</definedName>
    <definedName name="solver_rel4" localSheetId="2" hidden="1">3</definedName>
    <definedName name="solver_rel4" localSheetId="0" hidden="1">2</definedName>
    <definedName name="solver_rel4" localSheetId="3" hidden="1">3</definedName>
    <definedName name="solver_rel5" localSheetId="1" hidden="1">2</definedName>
    <definedName name="solver_rel5" localSheetId="2" hidden="1">2</definedName>
    <definedName name="solver_rel5" localSheetId="0" hidden="1">3</definedName>
    <definedName name="solver_rel5" localSheetId="3" hidden="1">2</definedName>
    <definedName name="solver_rel6" localSheetId="1" hidden="1">3</definedName>
    <definedName name="solver_rel6" localSheetId="2" hidden="1">3</definedName>
    <definedName name="solver_rel6" localSheetId="0" hidden="1">2</definedName>
    <definedName name="solver_rel6" localSheetId="3" hidden="1">3</definedName>
    <definedName name="solver_rel7" localSheetId="1" hidden="1">2</definedName>
    <definedName name="solver_rel7" localSheetId="2" hidden="1">2</definedName>
    <definedName name="solver_rel7" localSheetId="0" hidden="1">3</definedName>
    <definedName name="solver_rel7" localSheetId="3" hidden="1">2</definedName>
    <definedName name="solver_rel8" localSheetId="1" hidden="1">3</definedName>
    <definedName name="solver_rel8" localSheetId="2" hidden="1">3</definedName>
    <definedName name="solver_rel8" localSheetId="3" hidden="1">3</definedName>
    <definedName name="solver_rhs1" localSheetId="1" hidden="1">0</definedName>
    <definedName name="solver_rhs1" localSheetId="2" hidden="1">0</definedName>
    <definedName name="solver_rhs1" localSheetId="0" hidden="1">0</definedName>
    <definedName name="solver_rhs1" localSheetId="3" hidden="1">0</definedName>
    <definedName name="solver_rhs2" localSheetId="1" hidden="1">integer</definedName>
    <definedName name="solver_rhs2" localSheetId="2" hidden="1">integer</definedName>
    <definedName name="solver_rhs2" localSheetId="0" hidden="1">0</definedName>
    <definedName name="solver_rhs2" localSheetId="3" hidden="1">integer</definedName>
    <definedName name="solver_rhs3" localSheetId="1" hidden="1">0</definedName>
    <definedName name="solver_rhs3" localSheetId="2" hidden="1">0</definedName>
    <definedName name="solver_rhs3" localSheetId="0" hidden="1">0</definedName>
    <definedName name="solver_rhs3" localSheetId="3" hidden="1">0</definedName>
    <definedName name="solver_rhs4" localSheetId="1" hidden="1">0</definedName>
    <definedName name="solver_rhs4" localSheetId="2" hidden="1">0</definedName>
    <definedName name="solver_rhs4" localSheetId="0" hidden="1">0</definedName>
    <definedName name="solver_rhs4" localSheetId="3" hidden="1">0</definedName>
    <definedName name="solver_rhs5" localSheetId="1" hidden="1">0</definedName>
    <definedName name="solver_rhs5" localSheetId="2" hidden="1">0</definedName>
    <definedName name="solver_rhs5" localSheetId="0" hidden="1">0</definedName>
    <definedName name="solver_rhs5" localSheetId="3" hidden="1">0</definedName>
    <definedName name="solver_rhs6" localSheetId="1" hidden="1">0</definedName>
    <definedName name="solver_rhs6" localSheetId="2" hidden="1">0</definedName>
    <definedName name="solver_rhs6" localSheetId="0" hidden="1">0</definedName>
    <definedName name="solver_rhs6" localSheetId="3" hidden="1">0</definedName>
    <definedName name="solver_rhs7" localSheetId="1" hidden="1">0</definedName>
    <definedName name="solver_rhs7" localSheetId="2" hidden="1">0</definedName>
    <definedName name="solver_rhs7" localSheetId="0" hidden="1">500</definedName>
    <definedName name="solver_rhs7" localSheetId="3" hidden="1">0</definedName>
    <definedName name="solver_rhs8" localSheetId="1" hidden="1">500</definedName>
    <definedName name="solver_rhs8" localSheetId="2" hidden="1">500</definedName>
    <definedName name="solver_rhs8" localSheetId="3" hidden="1">500</definedName>
    <definedName name="solver_rlx" localSheetId="1" hidden="1">2</definedName>
    <definedName name="solver_rlx" localSheetId="2" hidden="1">2</definedName>
    <definedName name="solver_rlx" localSheetId="0" hidden="1">2</definedName>
    <definedName name="solver_rlx" localSheetId="3" hidden="1">2</definedName>
    <definedName name="solver_rsd" localSheetId="1" hidden="1">0</definedName>
    <definedName name="solver_rsd" localSheetId="2" hidden="1">0</definedName>
    <definedName name="solver_rsd" localSheetId="0" hidden="1">0</definedName>
    <definedName name="solver_rsd" localSheetId="3" hidden="1">0</definedName>
    <definedName name="solver_scl" localSheetId="1" hidden="1">1</definedName>
    <definedName name="solver_scl" localSheetId="2" hidden="1">1</definedName>
    <definedName name="solver_scl" localSheetId="0" hidden="1">1</definedName>
    <definedName name="solver_scl" localSheetId="3" hidden="1">1</definedName>
    <definedName name="solver_sho" localSheetId="1" hidden="1">2</definedName>
    <definedName name="solver_sho" localSheetId="2" hidden="1">2</definedName>
    <definedName name="solver_sho" localSheetId="0" hidden="1">2</definedName>
    <definedName name="solver_sho" localSheetId="3" hidden="1">2</definedName>
    <definedName name="solver_ssz" localSheetId="1" hidden="1">100</definedName>
    <definedName name="solver_ssz" localSheetId="2" hidden="1">100</definedName>
    <definedName name="solver_ssz" localSheetId="0" hidden="1">100</definedName>
    <definedName name="solver_ssz" localSheetId="3" hidden="1">100</definedName>
    <definedName name="solver_tim" localSheetId="1" hidden="1">2147483647</definedName>
    <definedName name="solver_tim" localSheetId="2" hidden="1">2147483647</definedName>
    <definedName name="solver_tim" localSheetId="0" hidden="1">2147483647</definedName>
    <definedName name="solver_tim" localSheetId="3" hidden="1">2147483647</definedName>
    <definedName name="solver_tol" localSheetId="1" hidden="1">0</definedName>
    <definedName name="solver_tol" localSheetId="2" hidden="1">0</definedName>
    <definedName name="solver_tol" localSheetId="0" hidden="1">0.01</definedName>
    <definedName name="solver_tol" localSheetId="3" hidden="1">0</definedName>
    <definedName name="solver_typ" localSheetId="1" hidden="1">2</definedName>
    <definedName name="solver_typ" localSheetId="2" hidden="1">2</definedName>
    <definedName name="solver_typ" localSheetId="0" hidden="1">2</definedName>
    <definedName name="solver_typ" localSheetId="3" hidden="1">2</definedName>
    <definedName name="solver_val" localSheetId="1" hidden="1">0</definedName>
    <definedName name="solver_val" localSheetId="2" hidden="1">0</definedName>
    <definedName name="solver_val" localSheetId="0" hidden="1">0</definedName>
    <definedName name="solver_val" localSheetId="3" hidden="1">0</definedName>
    <definedName name="solver_ver" localSheetId="1" hidden="1">3</definedName>
    <definedName name="solver_ver" localSheetId="2" hidden="1">3</definedName>
    <definedName name="solver_ver" localSheetId="0" hidden="1">3</definedName>
    <definedName name="solver_ver" localSheetId="3" hidden="1">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4" i="5" l="1"/>
  <c r="J30" i="5"/>
  <c r="I30" i="5"/>
  <c r="H30" i="5"/>
  <c r="G30" i="5"/>
  <c r="F30" i="5"/>
  <c r="E30" i="5"/>
  <c r="D30" i="5"/>
  <c r="C30" i="5"/>
  <c r="J29" i="5"/>
  <c r="I29" i="5"/>
  <c r="H29" i="5"/>
  <c r="G29" i="5"/>
  <c r="F29" i="5"/>
  <c r="E29" i="5"/>
  <c r="D29" i="5"/>
  <c r="C29" i="5"/>
  <c r="J28" i="5"/>
  <c r="I28" i="5"/>
  <c r="H28" i="5"/>
  <c r="G28" i="5"/>
  <c r="F28" i="5"/>
  <c r="E28" i="5"/>
  <c r="D28" i="5"/>
  <c r="C28" i="5"/>
  <c r="J27" i="5"/>
  <c r="I27" i="5"/>
  <c r="H27" i="5"/>
  <c r="G27" i="5"/>
  <c r="F27" i="5"/>
  <c r="E27" i="5"/>
  <c r="D27" i="5"/>
  <c r="C27" i="5"/>
  <c r="J26" i="5"/>
  <c r="I26" i="5"/>
  <c r="H26" i="5"/>
  <c r="G26" i="5"/>
  <c r="F26" i="5"/>
  <c r="E26" i="5"/>
  <c r="D26" i="5"/>
  <c r="C26" i="5"/>
  <c r="J25" i="5"/>
  <c r="I25" i="5"/>
  <c r="H25" i="5"/>
  <c r="G25" i="5"/>
  <c r="F25" i="5"/>
  <c r="E25" i="5"/>
  <c r="D25" i="5"/>
  <c r="C25" i="5"/>
  <c r="F21" i="5"/>
  <c r="E21" i="5"/>
  <c r="D21" i="5"/>
  <c r="C21" i="5"/>
  <c r="F20" i="5"/>
  <c r="E20" i="5"/>
  <c r="D20" i="5"/>
  <c r="C20" i="5"/>
  <c r="F19" i="5"/>
  <c r="E19" i="5"/>
  <c r="D19" i="5"/>
  <c r="C19" i="5"/>
  <c r="F18" i="5"/>
  <c r="E18" i="5"/>
  <c r="D18" i="5"/>
  <c r="C18" i="5"/>
  <c r="F17" i="5"/>
  <c r="E17" i="5"/>
  <c r="D17" i="5"/>
  <c r="C17" i="5"/>
  <c r="F16" i="5"/>
  <c r="E16" i="5"/>
  <c r="D16" i="5"/>
  <c r="C16" i="5"/>
  <c r="K13" i="5"/>
  <c r="J30" i="4"/>
  <c r="I30" i="4"/>
  <c r="H30" i="4"/>
  <c r="G30" i="4"/>
  <c r="F30" i="4"/>
  <c r="E30" i="4"/>
  <c r="D30" i="4"/>
  <c r="C30" i="4"/>
  <c r="J29" i="4"/>
  <c r="I29" i="4"/>
  <c r="H29" i="4"/>
  <c r="G29" i="4"/>
  <c r="F29" i="4"/>
  <c r="E29" i="4"/>
  <c r="D29" i="4"/>
  <c r="C29" i="4"/>
  <c r="J28" i="4"/>
  <c r="I28" i="4"/>
  <c r="H28" i="4"/>
  <c r="G28" i="4"/>
  <c r="F28" i="4"/>
  <c r="E28" i="4"/>
  <c r="D28" i="4"/>
  <c r="C28" i="4"/>
  <c r="J27" i="4"/>
  <c r="I27" i="4"/>
  <c r="H27" i="4"/>
  <c r="G27" i="4"/>
  <c r="F27" i="4"/>
  <c r="E27" i="4"/>
  <c r="D27" i="4"/>
  <c r="C27" i="4"/>
  <c r="J26" i="4"/>
  <c r="I26" i="4"/>
  <c r="H26" i="4"/>
  <c r="G26" i="4"/>
  <c r="F26" i="4"/>
  <c r="E26" i="4"/>
  <c r="D26" i="4"/>
  <c r="C26" i="4"/>
  <c r="J25" i="4"/>
  <c r="I25" i="4"/>
  <c r="H25" i="4"/>
  <c r="G25" i="4"/>
  <c r="F25" i="4"/>
  <c r="E25" i="4"/>
  <c r="D25" i="4"/>
  <c r="C25" i="4"/>
  <c r="F21" i="4"/>
  <c r="E21" i="4"/>
  <c r="D21" i="4"/>
  <c r="C21" i="4"/>
  <c r="F20" i="4"/>
  <c r="E20" i="4"/>
  <c r="D20" i="4"/>
  <c r="C20" i="4"/>
  <c r="F19" i="4"/>
  <c r="E19" i="4"/>
  <c r="D19" i="4"/>
  <c r="C19" i="4"/>
  <c r="F18" i="4"/>
  <c r="E18" i="4"/>
  <c r="D18" i="4"/>
  <c r="C18" i="4"/>
  <c r="F17" i="4"/>
  <c r="E17" i="4"/>
  <c r="D17" i="4"/>
  <c r="C17" i="4"/>
  <c r="F16" i="4"/>
  <c r="E16" i="4"/>
  <c r="D16" i="4"/>
  <c r="C16" i="4"/>
  <c r="K13" i="4"/>
  <c r="D34" i="4" s="1"/>
  <c r="J30" i="3"/>
  <c r="I30" i="3"/>
  <c r="H30" i="3"/>
  <c r="G30" i="3"/>
  <c r="F30" i="3"/>
  <c r="E30" i="3"/>
  <c r="D30" i="3"/>
  <c r="C30" i="3"/>
  <c r="J29" i="3"/>
  <c r="I29" i="3"/>
  <c r="H29" i="3"/>
  <c r="G29" i="3"/>
  <c r="F29" i="3"/>
  <c r="E29" i="3"/>
  <c r="D29" i="3"/>
  <c r="C29" i="3"/>
  <c r="J28" i="3"/>
  <c r="I28" i="3"/>
  <c r="H28" i="3"/>
  <c r="G28" i="3"/>
  <c r="F28" i="3"/>
  <c r="E28" i="3"/>
  <c r="D28" i="3"/>
  <c r="C28" i="3"/>
  <c r="J27" i="3"/>
  <c r="I27" i="3"/>
  <c r="H27" i="3"/>
  <c r="G27" i="3"/>
  <c r="F27" i="3"/>
  <c r="E27" i="3"/>
  <c r="D27" i="3"/>
  <c r="C27" i="3"/>
  <c r="J26" i="3"/>
  <c r="I26" i="3"/>
  <c r="H26" i="3"/>
  <c r="G26" i="3"/>
  <c r="F26" i="3"/>
  <c r="E26" i="3"/>
  <c r="D26" i="3"/>
  <c r="C26" i="3"/>
  <c r="J25" i="3"/>
  <c r="I25" i="3"/>
  <c r="H25" i="3"/>
  <c r="G25" i="3"/>
  <c r="F25" i="3"/>
  <c r="E25" i="3"/>
  <c r="D25" i="3"/>
  <c r="C25" i="3"/>
  <c r="F21" i="3"/>
  <c r="E21" i="3"/>
  <c r="D21" i="3"/>
  <c r="C21" i="3"/>
  <c r="F20" i="3"/>
  <c r="E20" i="3"/>
  <c r="D20" i="3"/>
  <c r="C20" i="3"/>
  <c r="F19" i="3"/>
  <c r="E19" i="3"/>
  <c r="D19" i="3"/>
  <c r="C19" i="3"/>
  <c r="F18" i="3"/>
  <c r="E18" i="3"/>
  <c r="D18" i="3"/>
  <c r="C18" i="3"/>
  <c r="F17" i="3"/>
  <c r="E17" i="3"/>
  <c r="D17" i="3"/>
  <c r="C17" i="3"/>
  <c r="F16" i="3"/>
  <c r="E16" i="3"/>
  <c r="D16" i="3"/>
  <c r="C16" i="3"/>
  <c r="K13" i="3"/>
  <c r="D34" i="3" s="1"/>
  <c r="C16" i="1"/>
  <c r="C17" i="1"/>
  <c r="C18" i="1"/>
  <c r="C19" i="1"/>
  <c r="C20" i="1"/>
  <c r="C21" i="1"/>
  <c r="F27" i="1"/>
  <c r="C25" i="1"/>
  <c r="D32" i="5" l="1"/>
  <c r="D36" i="5" s="1"/>
  <c r="D32" i="4"/>
  <c r="D36" i="4" s="1"/>
  <c r="D32" i="3"/>
  <c r="D36" i="3" s="1"/>
  <c r="D34" i="1"/>
  <c r="K13" i="1"/>
  <c r="D26" i="1"/>
  <c r="D27" i="1"/>
  <c r="D28" i="1"/>
  <c r="D29" i="1"/>
  <c r="D30" i="1"/>
  <c r="D25" i="1"/>
  <c r="J26" i="1"/>
  <c r="J27" i="1"/>
  <c r="J28" i="1"/>
  <c r="J29" i="1"/>
  <c r="J30" i="1"/>
  <c r="J25" i="1"/>
  <c r="I26" i="1"/>
  <c r="I27" i="1"/>
  <c r="I28" i="1"/>
  <c r="I29" i="1"/>
  <c r="I30" i="1"/>
  <c r="I25" i="1"/>
  <c r="F26" i="1"/>
  <c r="F28" i="1"/>
  <c r="F29" i="1"/>
  <c r="F30" i="1"/>
  <c r="F25" i="1"/>
  <c r="G26" i="1"/>
  <c r="G27" i="1"/>
  <c r="G28" i="1"/>
  <c r="G29" i="1"/>
  <c r="G30" i="1"/>
  <c r="G25" i="1"/>
  <c r="H26" i="1"/>
  <c r="H27" i="1"/>
  <c r="H28" i="1"/>
  <c r="H29" i="1"/>
  <c r="H30" i="1"/>
  <c r="H25" i="1"/>
  <c r="E26" i="1"/>
  <c r="E27" i="1"/>
  <c r="E28" i="1"/>
  <c r="E29" i="1"/>
  <c r="E30" i="1"/>
  <c r="E25" i="1"/>
  <c r="C26" i="1"/>
  <c r="C27" i="1"/>
  <c r="C28" i="1"/>
  <c r="C29" i="1"/>
  <c r="C30" i="1"/>
  <c r="F17" i="1"/>
  <c r="F18" i="1"/>
  <c r="F19" i="1"/>
  <c r="F20" i="1"/>
  <c r="F21" i="1"/>
  <c r="F16" i="1"/>
  <c r="E17" i="1"/>
  <c r="E18" i="1"/>
  <c r="E19" i="1"/>
  <c r="E20" i="1"/>
  <c r="E21" i="1"/>
  <c r="E16" i="1"/>
  <c r="D17" i="1"/>
  <c r="D18" i="1"/>
  <c r="D19" i="1"/>
  <c r="D20" i="1"/>
  <c r="D21" i="1"/>
  <c r="D16" i="1"/>
  <c r="D32" i="1" l="1"/>
  <c r="D36" i="1" s="1"/>
</calcChain>
</file>

<file path=xl/sharedStrings.xml><?xml version="1.0" encoding="utf-8"?>
<sst xmlns="http://schemas.openxmlformats.org/spreadsheetml/2006/main" count="160" uniqueCount="28">
  <si>
    <t>Περίοδος</t>
  </si>
  <si>
    <t>Εργατικό Δυναμικό</t>
  </si>
  <si>
    <t>Προσλήψεις</t>
  </si>
  <si>
    <t>Απολύσεις</t>
  </si>
  <si>
    <t>Υπερωρίες</t>
  </si>
  <si>
    <t>Εσωτερική Παραγωγή</t>
  </si>
  <si>
    <t>Μη Παράδοση</t>
  </si>
  <si>
    <t>Απόθεμα</t>
  </si>
  <si>
    <t>Ζήτηση</t>
  </si>
  <si>
    <t>Μεταβλητές Απόφασης</t>
  </si>
  <si>
    <t>Περιορισμοί</t>
  </si>
  <si>
    <t>Παράδειγμα Συγκεντρωτικού Προγραμματισμού (Γραμμικός Προγραμματισμός)</t>
  </si>
  <si>
    <t>Υπεργολαβία</t>
  </si>
  <si>
    <t>Κανονική Εργασία</t>
  </si>
  <si>
    <t>Αποθήκευση</t>
  </si>
  <si>
    <t>Ελλείψεις</t>
  </si>
  <si>
    <t>Κόστη</t>
  </si>
  <si>
    <t>Συνολικό Κόστος</t>
  </si>
  <si>
    <t>Πίνακας Δαπανών</t>
  </si>
  <si>
    <t>Πρώτων Υλών</t>
  </si>
  <si>
    <t>Διατήρησης Αποθεμάτων</t>
  </si>
  <si>
    <t>Ανεκπλήρωτων Παραγγελιών</t>
  </si>
  <si>
    <t>Απολύσεων</t>
  </si>
  <si>
    <t>Ωρομίσθιο</t>
  </si>
  <si>
    <t>Υπερωρία</t>
  </si>
  <si>
    <t>Προσλήψεων Εκπαίδευσης</t>
  </si>
  <si>
    <t>Εισόδημα</t>
  </si>
  <si>
    <t>Κέρδος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</si>
</sst>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name val="Calibri"/>
      <family val="2"/>
      <charset val="161"/>
      <scheme val="minor"/>
    </font>
    <font>
      <b/>
      <sz val="10"/>
      <color rgb="FFC00000"/>
      <name val="Calibri"/>
      <family val="2"/>
      <charset val="161"/>
      <scheme val="minor"/>
    </font>
    <font>
      <b/>
      <sz val="10"/>
      <color rgb="FF0070C0"/>
      <name val="Calibri"/>
      <family val="2"/>
      <charset val="161"/>
      <scheme val="minor"/>
    </font>
    <font>
      <sz val="10"/>
      <color rgb="FFC00000"/>
      <name val="Calibri"/>
      <family val="2"/>
      <charset val="161"/>
      <scheme val="minor"/>
    </font>
    <font>
      <b/>
      <sz val="10"/>
      <color theme="9" tint="-0.249977111117893"/>
      <name val="Calibri"/>
      <family val="2"/>
      <charset val="161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1" fillId="0" borderId="6" xfId="0" applyFont="1" applyBorder="1"/>
    <xf numFmtId="0" fontId="1" fillId="0" borderId="0" xfId="0" applyFont="1" applyBorder="1"/>
    <xf numFmtId="0" fontId="2" fillId="0" borderId="6" xfId="0" applyFont="1" applyBorder="1" applyAlignment="1">
      <alignment horizontal="center" vertical="center"/>
    </xf>
    <xf numFmtId="0" fontId="2" fillId="0" borderId="0" xfId="0" applyFont="1" applyBorder="1"/>
    <xf numFmtId="0" fontId="5" fillId="0" borderId="0" xfId="0" applyFont="1" applyBorder="1"/>
    <xf numFmtId="0" fontId="1" fillId="5" borderId="6" xfId="0" applyFont="1" applyFill="1" applyBorder="1" applyAlignment="1">
      <alignment horizontal="center"/>
    </xf>
    <xf numFmtId="0" fontId="1" fillId="5" borderId="0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1" fillId="5" borderId="5" xfId="0" applyFont="1" applyFill="1" applyBorder="1" applyAlignment="1">
      <alignment horizontal="center"/>
    </xf>
    <xf numFmtId="0" fontId="1" fillId="7" borderId="6" xfId="0" applyFont="1" applyFill="1" applyBorder="1" applyAlignment="1">
      <alignment horizontal="center"/>
    </xf>
    <xf numFmtId="0" fontId="1" fillId="7" borderId="0" xfId="0" applyFont="1" applyFill="1" applyBorder="1" applyAlignment="1">
      <alignment horizontal="center"/>
    </xf>
    <xf numFmtId="0" fontId="1" fillId="7" borderId="5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2" fillId="5" borderId="8" xfId="0" applyFont="1" applyFill="1" applyBorder="1" applyAlignment="1">
      <alignment horizontal="center" vertical="center" wrapText="1"/>
    </xf>
    <xf numFmtId="0" fontId="2" fillId="6" borderId="8" xfId="0" applyFont="1" applyFill="1" applyBorder="1" applyAlignment="1">
      <alignment horizontal="center" vertical="center" wrapText="1"/>
    </xf>
    <xf numFmtId="0" fontId="5" fillId="0" borderId="0" xfId="0" applyFont="1"/>
    <xf numFmtId="0" fontId="2" fillId="5" borderId="11" xfId="0" applyFont="1" applyFill="1" applyBorder="1" applyAlignment="1">
      <alignment horizontal="center" vertical="center"/>
    </xf>
    <xf numFmtId="0" fontId="6" fillId="5" borderId="0" xfId="0" applyFont="1" applyFill="1" applyAlignment="1">
      <alignment horizontal="center"/>
    </xf>
    <xf numFmtId="0" fontId="6" fillId="5" borderId="6" xfId="0" applyFont="1" applyFill="1" applyBorder="1" applyAlignment="1">
      <alignment horizontal="center"/>
    </xf>
    <xf numFmtId="0" fontId="6" fillId="5" borderId="2" xfId="0" applyFont="1" applyFill="1" applyBorder="1" applyAlignment="1">
      <alignment horizontal="center"/>
    </xf>
    <xf numFmtId="0" fontId="1" fillId="7" borderId="15" xfId="0" applyFont="1" applyFill="1" applyBorder="1" applyAlignment="1">
      <alignment horizontal="center"/>
    </xf>
    <xf numFmtId="0" fontId="1" fillId="7" borderId="14" xfId="0" applyFont="1" applyFill="1" applyBorder="1" applyAlignment="1">
      <alignment horizontal="center"/>
    </xf>
    <xf numFmtId="0" fontId="1" fillId="7" borderId="4" xfId="0" applyFont="1" applyFill="1" applyBorder="1" applyAlignment="1">
      <alignment horizontal="center"/>
    </xf>
    <xf numFmtId="0" fontId="1" fillId="7" borderId="7" xfId="0" applyFont="1" applyFill="1" applyBorder="1" applyAlignment="1">
      <alignment horizontal="center"/>
    </xf>
    <xf numFmtId="0" fontId="2" fillId="7" borderId="8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 vertical="center" wrapText="1"/>
    </xf>
    <xf numFmtId="0" fontId="4" fillId="0" borderId="0" xfId="0" applyFont="1"/>
    <xf numFmtId="0" fontId="3" fillId="6" borderId="8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/>
    </xf>
    <xf numFmtId="0" fontId="2" fillId="7" borderId="15" xfId="0" applyFont="1" applyFill="1" applyBorder="1" applyAlignment="1">
      <alignment horizontal="center" vertical="center" wrapText="1"/>
    </xf>
    <xf numFmtId="0" fontId="2" fillId="7" borderId="15" xfId="0" applyFont="1" applyFill="1" applyBorder="1" applyAlignment="1">
      <alignment horizontal="center" vertical="center"/>
    </xf>
    <xf numFmtId="0" fontId="1" fillId="7" borderId="12" xfId="0" applyFont="1" applyFill="1" applyBorder="1" applyAlignment="1">
      <alignment horizontal="center"/>
    </xf>
    <xf numFmtId="0" fontId="1" fillId="7" borderId="13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6" fillId="5" borderId="0" xfId="0" applyFont="1" applyFill="1" applyBorder="1" applyAlignment="1">
      <alignment horizontal="center"/>
    </xf>
    <xf numFmtId="0" fontId="5" fillId="5" borderId="16" xfId="0" applyFont="1" applyFill="1" applyBorder="1" applyAlignment="1">
      <alignment horizontal="center"/>
    </xf>
    <xf numFmtId="0" fontId="7" fillId="4" borderId="16" xfId="0" applyFont="1" applyFill="1" applyBorder="1" applyAlignment="1">
      <alignment horizontal="center"/>
    </xf>
    <xf numFmtId="0" fontId="3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36"/>
  <sheetViews>
    <sheetView zoomScale="80" zoomScaleNormal="80" workbookViewId="0">
      <selection activeCell="D32" sqref="D32"/>
    </sheetView>
  </sheetViews>
  <sheetFormatPr defaultColWidth="8.85546875" defaultRowHeight="12.75" x14ac:dyDescent="0.2"/>
  <cols>
    <col min="1" max="1" width="3.7109375" style="1" customWidth="1"/>
    <col min="2" max="2" width="8.85546875" style="1"/>
    <col min="3" max="11" width="11.7109375" style="1" customWidth="1"/>
    <col min="12" max="12" width="9.28515625" style="1" customWidth="1"/>
    <col min="13" max="13" width="12.28515625" style="1" customWidth="1"/>
    <col min="14" max="14" width="13.5703125" style="1" customWidth="1"/>
    <col min="15" max="15" width="12.7109375" style="1" customWidth="1"/>
    <col min="16" max="16" width="10.7109375" style="1" customWidth="1"/>
    <col min="17" max="17" width="9.7109375" style="1" customWidth="1"/>
    <col min="18" max="18" width="9.28515625" style="1" customWidth="1"/>
    <col min="19" max="19" width="12.140625" style="1" customWidth="1"/>
    <col min="20" max="16384" width="8.85546875" style="1"/>
  </cols>
  <sheetData>
    <row r="2" spans="2:12" s="3" customFormat="1" x14ac:dyDescent="0.2">
      <c r="B2" s="54" t="s">
        <v>11</v>
      </c>
      <c r="C2" s="54"/>
      <c r="D2" s="54"/>
      <c r="E2" s="54"/>
      <c r="F2" s="54"/>
      <c r="G2" s="54"/>
      <c r="H2" s="54"/>
      <c r="I2" s="54"/>
      <c r="J2" s="54"/>
      <c r="K2" s="54"/>
    </row>
    <row r="3" spans="2:12" x14ac:dyDescent="0.2">
      <c r="B3" s="6"/>
      <c r="C3" s="6"/>
      <c r="D3" s="6"/>
      <c r="E3" s="6"/>
      <c r="F3" s="6"/>
      <c r="G3" s="6"/>
      <c r="H3" s="6"/>
      <c r="I3" s="6"/>
      <c r="J3" s="6"/>
      <c r="K3" s="6"/>
    </row>
    <row r="4" spans="2:12" x14ac:dyDescent="0.2">
      <c r="B4" s="9" t="s">
        <v>9</v>
      </c>
      <c r="C4" s="8"/>
      <c r="D4" s="8"/>
      <c r="E4" s="6"/>
      <c r="F4" s="6"/>
      <c r="G4" s="6"/>
      <c r="H4" s="6"/>
      <c r="I4" s="6"/>
      <c r="J4" s="6"/>
      <c r="K4" s="6"/>
    </row>
    <row r="5" spans="2:12" s="4" customFormat="1" ht="25.5" x14ac:dyDescent="0.25">
      <c r="B5" s="20" t="s">
        <v>0</v>
      </c>
      <c r="C5" s="33" t="s">
        <v>1</v>
      </c>
      <c r="D5" s="34" t="s">
        <v>2</v>
      </c>
      <c r="E5" s="34" t="s">
        <v>3</v>
      </c>
      <c r="F5" s="35" t="s">
        <v>4</v>
      </c>
      <c r="G5" s="33" t="s">
        <v>5</v>
      </c>
      <c r="H5" s="35" t="s">
        <v>12</v>
      </c>
      <c r="I5" s="42" t="s">
        <v>6</v>
      </c>
      <c r="J5" s="35" t="s">
        <v>7</v>
      </c>
      <c r="K5" s="23" t="s">
        <v>8</v>
      </c>
      <c r="L5" s="7"/>
    </row>
    <row r="6" spans="2:12" x14ac:dyDescent="0.2">
      <c r="B6" s="18">
        <v>0</v>
      </c>
      <c r="C6" s="25">
        <v>90</v>
      </c>
      <c r="D6" s="11"/>
      <c r="E6" s="11"/>
      <c r="F6" s="12"/>
      <c r="G6" s="10"/>
      <c r="H6" s="12"/>
      <c r="I6" s="51">
        <v>0</v>
      </c>
      <c r="J6" s="26">
        <v>1200</v>
      </c>
      <c r="K6" s="24">
        <v>0</v>
      </c>
      <c r="L6" s="5"/>
    </row>
    <row r="7" spans="2:12" x14ac:dyDescent="0.2">
      <c r="B7" s="18">
        <v>1</v>
      </c>
      <c r="C7" s="36">
        <v>68.750000000000014</v>
      </c>
      <c r="D7" s="37">
        <v>0</v>
      </c>
      <c r="E7" s="37">
        <v>21.249999999999957</v>
      </c>
      <c r="F7" s="38">
        <v>0</v>
      </c>
      <c r="G7" s="36">
        <v>2750.0000000000014</v>
      </c>
      <c r="H7" s="38">
        <v>0</v>
      </c>
      <c r="I7" s="37">
        <v>0</v>
      </c>
      <c r="J7" s="38">
        <v>2150.0000000000014</v>
      </c>
      <c r="K7" s="24">
        <v>1800</v>
      </c>
      <c r="L7" s="5"/>
    </row>
    <row r="8" spans="2:12" x14ac:dyDescent="0.2">
      <c r="B8" s="18">
        <v>2</v>
      </c>
      <c r="C8" s="36">
        <v>68.750000000000014</v>
      </c>
      <c r="D8" s="37">
        <v>0</v>
      </c>
      <c r="E8" s="37">
        <v>0</v>
      </c>
      <c r="F8" s="38">
        <v>0</v>
      </c>
      <c r="G8" s="36">
        <v>2749.9999999999991</v>
      </c>
      <c r="H8" s="38">
        <v>0</v>
      </c>
      <c r="I8" s="37">
        <v>0</v>
      </c>
      <c r="J8" s="38">
        <v>1700.0000000000023</v>
      </c>
      <c r="K8" s="24">
        <v>3200</v>
      </c>
      <c r="L8" s="5"/>
    </row>
    <row r="9" spans="2:12" x14ac:dyDescent="0.2">
      <c r="B9" s="18">
        <v>3</v>
      </c>
      <c r="C9" s="36">
        <v>68.750000000000014</v>
      </c>
      <c r="D9" s="37">
        <v>0</v>
      </c>
      <c r="E9" s="37">
        <v>0</v>
      </c>
      <c r="F9" s="38">
        <v>0</v>
      </c>
      <c r="G9" s="36">
        <v>2750</v>
      </c>
      <c r="H9" s="38">
        <v>0</v>
      </c>
      <c r="I9" s="37">
        <v>0</v>
      </c>
      <c r="J9" s="38">
        <v>1050.0000000000023</v>
      </c>
      <c r="K9" s="24">
        <v>3400</v>
      </c>
      <c r="L9" s="5"/>
    </row>
    <row r="10" spans="2:12" x14ac:dyDescent="0.2">
      <c r="B10" s="18">
        <v>4</v>
      </c>
      <c r="C10" s="36">
        <v>68.75</v>
      </c>
      <c r="D10" s="37">
        <v>0</v>
      </c>
      <c r="E10" s="37">
        <v>0</v>
      </c>
      <c r="F10" s="38">
        <v>0</v>
      </c>
      <c r="G10" s="36">
        <v>2749.9999999999995</v>
      </c>
      <c r="H10" s="38">
        <v>0</v>
      </c>
      <c r="I10" s="37">
        <v>199.99999999999821</v>
      </c>
      <c r="J10" s="38">
        <v>0</v>
      </c>
      <c r="K10" s="24">
        <v>4000</v>
      </c>
      <c r="L10" s="5"/>
    </row>
    <row r="11" spans="2:12" x14ac:dyDescent="0.2">
      <c r="B11" s="18">
        <v>5</v>
      </c>
      <c r="C11" s="36">
        <v>68.749999999999986</v>
      </c>
      <c r="D11" s="37">
        <v>0</v>
      </c>
      <c r="E11" s="37">
        <v>0</v>
      </c>
      <c r="F11" s="38">
        <v>0</v>
      </c>
      <c r="G11" s="36">
        <v>2749.9999999999995</v>
      </c>
      <c r="H11" s="38">
        <v>0</v>
      </c>
      <c r="I11" s="37">
        <v>0</v>
      </c>
      <c r="J11" s="38">
        <v>150.00000000000131</v>
      </c>
      <c r="K11" s="24">
        <v>2400</v>
      </c>
      <c r="L11" s="5"/>
    </row>
    <row r="12" spans="2:12" ht="13.5" thickBot="1" x14ac:dyDescent="0.25">
      <c r="B12" s="19">
        <v>6</v>
      </c>
      <c r="C12" s="39">
        <v>68.749999999999986</v>
      </c>
      <c r="D12" s="40">
        <v>0</v>
      </c>
      <c r="E12" s="40">
        <v>0</v>
      </c>
      <c r="F12" s="41">
        <v>0</v>
      </c>
      <c r="G12" s="39">
        <v>2749.9999999999986</v>
      </c>
      <c r="H12" s="41">
        <v>0</v>
      </c>
      <c r="I12" s="40">
        <v>0</v>
      </c>
      <c r="J12" s="41">
        <v>500</v>
      </c>
      <c r="K12" s="26">
        <v>2400</v>
      </c>
      <c r="L12" s="5"/>
    </row>
    <row r="13" spans="2:12" ht="13.5" thickBot="1" x14ac:dyDescent="0.25">
      <c r="K13" s="50">
        <f>SUM(K6:K12)</f>
        <v>17200</v>
      </c>
    </row>
    <row r="14" spans="2:12" x14ac:dyDescent="0.2">
      <c r="B14" s="9" t="s">
        <v>10</v>
      </c>
      <c r="C14" s="9"/>
      <c r="D14" s="9"/>
    </row>
    <row r="15" spans="2:12" s="4" customFormat="1" ht="25.5" x14ac:dyDescent="0.25">
      <c r="B15" s="20" t="s">
        <v>0</v>
      </c>
      <c r="C15" s="46" t="s">
        <v>1</v>
      </c>
      <c r="D15" s="31" t="s">
        <v>5</v>
      </c>
      <c r="E15" s="32" t="s">
        <v>7</v>
      </c>
      <c r="F15" s="32" t="s">
        <v>4</v>
      </c>
    </row>
    <row r="16" spans="2:12" x14ac:dyDescent="0.2">
      <c r="B16" s="10">
        <v>1</v>
      </c>
      <c r="C16" s="27">
        <f>C7-C6+E7-D7</f>
        <v>-2.8421709430404007E-14</v>
      </c>
      <c r="D16" s="28">
        <f>40*C7+F7/4-G7</f>
        <v>0</v>
      </c>
      <c r="E16" s="27">
        <f>J6-I6+G7+H7-K7-J7+I7</f>
        <v>0</v>
      </c>
      <c r="F16" s="28">
        <f>10*C7-F7</f>
        <v>687.50000000000011</v>
      </c>
    </row>
    <row r="17" spans="2:20" x14ac:dyDescent="0.2">
      <c r="B17" s="10">
        <v>2</v>
      </c>
      <c r="C17" s="29">
        <f t="shared" ref="C17:C21" si="0">C8-C7+E8-D8</f>
        <v>0</v>
      </c>
      <c r="D17" s="15">
        <f t="shared" ref="D17:D21" si="1">40*C8+F8/4-G8</f>
        <v>0</v>
      </c>
      <c r="E17" s="14">
        <f t="shared" ref="E17:E21" si="2">J7-I7+G8+H8-K8-J8+I8</f>
        <v>-2.2737367544323206E-12</v>
      </c>
      <c r="F17" s="14">
        <f t="shared" ref="F17:F21" si="3">10*C8-F8</f>
        <v>687.50000000000011</v>
      </c>
      <c r="G17" s="5"/>
    </row>
    <row r="18" spans="2:20" x14ac:dyDescent="0.2">
      <c r="B18" s="10">
        <v>3</v>
      </c>
      <c r="C18" s="29">
        <f t="shared" si="0"/>
        <v>0</v>
      </c>
      <c r="D18" s="15">
        <f t="shared" si="1"/>
        <v>0</v>
      </c>
      <c r="E18" s="14">
        <f t="shared" si="2"/>
        <v>-4.5474735088646412E-13</v>
      </c>
      <c r="F18" s="14">
        <f t="shared" si="3"/>
        <v>687.50000000000011</v>
      </c>
      <c r="G18" s="5"/>
    </row>
    <row r="19" spans="2:20" x14ac:dyDescent="0.2">
      <c r="B19" s="10">
        <v>4</v>
      </c>
      <c r="C19" s="29">
        <f t="shared" si="0"/>
        <v>-1.4210854715202004E-14</v>
      </c>
      <c r="D19" s="15">
        <f t="shared" si="1"/>
        <v>0</v>
      </c>
      <c r="E19" s="14">
        <f t="shared" si="2"/>
        <v>0</v>
      </c>
      <c r="F19" s="14">
        <f t="shared" si="3"/>
        <v>687.5</v>
      </c>
      <c r="G19" s="5"/>
    </row>
    <row r="20" spans="2:20" x14ac:dyDescent="0.2">
      <c r="B20" s="10">
        <v>5</v>
      </c>
      <c r="C20" s="29">
        <f t="shared" si="0"/>
        <v>-1.4210854715202004E-14</v>
      </c>
      <c r="D20" s="15">
        <f t="shared" si="1"/>
        <v>0</v>
      </c>
      <c r="E20" s="14">
        <f t="shared" si="2"/>
        <v>5.6843418860808015E-14</v>
      </c>
      <c r="F20" s="14">
        <f t="shared" si="3"/>
        <v>687.49999999999989</v>
      </c>
      <c r="G20" s="5"/>
    </row>
    <row r="21" spans="2:20" x14ac:dyDescent="0.2">
      <c r="B21" s="13">
        <v>6</v>
      </c>
      <c r="C21" s="30">
        <f t="shared" si="0"/>
        <v>0</v>
      </c>
      <c r="D21" s="17">
        <f t="shared" si="1"/>
        <v>0</v>
      </c>
      <c r="E21" s="16">
        <f t="shared" si="2"/>
        <v>0</v>
      </c>
      <c r="F21" s="30">
        <f t="shared" si="3"/>
        <v>687.49999999999989</v>
      </c>
      <c r="G21" s="5"/>
    </row>
    <row r="23" spans="2:20" x14ac:dyDescent="0.2">
      <c r="B23" s="22" t="s">
        <v>16</v>
      </c>
      <c r="C23" s="22"/>
      <c r="L23" s="22" t="s">
        <v>18</v>
      </c>
    </row>
    <row r="24" spans="2:20" ht="31.9" customHeight="1" x14ac:dyDescent="0.2">
      <c r="B24" s="20" t="s">
        <v>0</v>
      </c>
      <c r="C24" s="46" t="s">
        <v>2</v>
      </c>
      <c r="D24" s="46" t="s">
        <v>3</v>
      </c>
      <c r="E24" s="46" t="s">
        <v>13</v>
      </c>
      <c r="F24" s="47" t="s">
        <v>4</v>
      </c>
      <c r="G24" s="47" t="s">
        <v>14</v>
      </c>
      <c r="H24" s="47" t="s">
        <v>15</v>
      </c>
      <c r="I24" s="47" t="s">
        <v>12</v>
      </c>
      <c r="J24" s="46" t="s">
        <v>5</v>
      </c>
      <c r="L24" s="21" t="s">
        <v>19</v>
      </c>
      <c r="M24" s="44" t="s">
        <v>20</v>
      </c>
      <c r="N24" s="21" t="s">
        <v>21</v>
      </c>
      <c r="O24" s="21" t="s">
        <v>25</v>
      </c>
      <c r="P24" s="21" t="s">
        <v>22</v>
      </c>
      <c r="Q24" s="21" t="s">
        <v>23</v>
      </c>
      <c r="R24" s="21" t="s">
        <v>24</v>
      </c>
      <c r="S24" s="21" t="s">
        <v>12</v>
      </c>
      <c r="T24" s="2"/>
    </row>
    <row r="25" spans="2:20" x14ac:dyDescent="0.2">
      <c r="B25" s="10">
        <v>1</v>
      </c>
      <c r="C25" s="48">
        <f>D7*$O$25</f>
        <v>0</v>
      </c>
      <c r="D25" s="27">
        <f>E7*$P$25</f>
        <v>10624.999999999978</v>
      </c>
      <c r="E25" s="49">
        <f>C7*$Q$25*8*20</f>
        <v>44000.000000000007</v>
      </c>
      <c r="F25" s="27">
        <f>F7*$R$25</f>
        <v>0</v>
      </c>
      <c r="G25" s="49">
        <f>J7*$M$25</f>
        <v>4300.0000000000027</v>
      </c>
      <c r="H25" s="27">
        <f>I7*$N$25</f>
        <v>0</v>
      </c>
      <c r="I25" s="49">
        <f>H7*$S$25</f>
        <v>0</v>
      </c>
      <c r="J25" s="27">
        <f>G7*$L$25</f>
        <v>27500.000000000015</v>
      </c>
      <c r="L25" s="45">
        <v>10</v>
      </c>
      <c r="M25" s="45">
        <v>2</v>
      </c>
      <c r="N25" s="45">
        <v>5</v>
      </c>
      <c r="O25" s="45">
        <v>300</v>
      </c>
      <c r="P25" s="45">
        <v>500</v>
      </c>
      <c r="Q25" s="45">
        <v>4</v>
      </c>
      <c r="R25" s="45">
        <v>6</v>
      </c>
      <c r="S25" s="45">
        <v>30</v>
      </c>
    </row>
    <row r="26" spans="2:20" x14ac:dyDescent="0.2">
      <c r="B26" s="10">
        <v>2</v>
      </c>
      <c r="C26" s="14">
        <f t="shared" ref="C26:C30" si="4">D8*$O$25</f>
        <v>0</v>
      </c>
      <c r="D26" s="29">
        <f t="shared" ref="D26:D30" si="5">E8*$P$25</f>
        <v>0</v>
      </c>
      <c r="E26" s="15">
        <f t="shared" ref="E26:E30" si="6">C8*$Q$25*8*20</f>
        <v>44000.000000000007</v>
      </c>
      <c r="F26" s="29">
        <f t="shared" ref="F26:F30" si="7">F8*$R$25</f>
        <v>0</v>
      </c>
      <c r="G26" s="15">
        <f t="shared" ref="G26:G30" si="8">J8*$M$25</f>
        <v>3400.0000000000045</v>
      </c>
      <c r="H26" s="29">
        <f t="shared" ref="H26:H30" si="9">I8*$N$25</f>
        <v>0</v>
      </c>
      <c r="I26" s="15">
        <f t="shared" ref="I26:I30" si="10">H8*$S$25</f>
        <v>0</v>
      </c>
      <c r="J26" s="29">
        <f t="shared" ref="J26:J30" si="11">G8*$L$25</f>
        <v>27499.999999999993</v>
      </c>
    </row>
    <row r="27" spans="2:20" x14ac:dyDescent="0.2">
      <c r="B27" s="10">
        <v>3</v>
      </c>
      <c r="C27" s="14">
        <f t="shared" si="4"/>
        <v>0</v>
      </c>
      <c r="D27" s="29">
        <f t="shared" si="5"/>
        <v>0</v>
      </c>
      <c r="E27" s="15">
        <f t="shared" si="6"/>
        <v>44000.000000000007</v>
      </c>
      <c r="F27" s="29">
        <f>F9*$R$25</f>
        <v>0</v>
      </c>
      <c r="G27" s="15">
        <f t="shared" si="8"/>
        <v>2100.0000000000045</v>
      </c>
      <c r="H27" s="29">
        <f t="shared" si="9"/>
        <v>0</v>
      </c>
      <c r="I27" s="15">
        <f t="shared" si="10"/>
        <v>0</v>
      </c>
      <c r="J27" s="29">
        <f t="shared" si="11"/>
        <v>27500</v>
      </c>
    </row>
    <row r="28" spans="2:20" x14ac:dyDescent="0.2">
      <c r="B28" s="10">
        <v>4</v>
      </c>
      <c r="C28" s="14">
        <f t="shared" si="4"/>
        <v>0</v>
      </c>
      <c r="D28" s="29">
        <f t="shared" si="5"/>
        <v>0</v>
      </c>
      <c r="E28" s="15">
        <f t="shared" si="6"/>
        <v>44000</v>
      </c>
      <c r="F28" s="29">
        <f t="shared" si="7"/>
        <v>0</v>
      </c>
      <c r="G28" s="15">
        <f t="shared" si="8"/>
        <v>0</v>
      </c>
      <c r="H28" s="29">
        <f t="shared" si="9"/>
        <v>999.99999999999102</v>
      </c>
      <c r="I28" s="15">
        <f t="shared" si="10"/>
        <v>0</v>
      </c>
      <c r="J28" s="29">
        <f t="shared" si="11"/>
        <v>27499.999999999996</v>
      </c>
    </row>
    <row r="29" spans="2:20" x14ac:dyDescent="0.2">
      <c r="B29" s="10">
        <v>5</v>
      </c>
      <c r="C29" s="14">
        <f t="shared" si="4"/>
        <v>0</v>
      </c>
      <c r="D29" s="29">
        <f t="shared" si="5"/>
        <v>0</v>
      </c>
      <c r="E29" s="15">
        <f t="shared" si="6"/>
        <v>43999.999999999993</v>
      </c>
      <c r="F29" s="29">
        <f t="shared" si="7"/>
        <v>0</v>
      </c>
      <c r="G29" s="15">
        <f t="shared" si="8"/>
        <v>300.00000000000261</v>
      </c>
      <c r="H29" s="29">
        <f t="shared" si="9"/>
        <v>0</v>
      </c>
      <c r="I29" s="15">
        <f t="shared" si="10"/>
        <v>0</v>
      </c>
      <c r="J29" s="29">
        <f t="shared" si="11"/>
        <v>27499.999999999996</v>
      </c>
    </row>
    <row r="30" spans="2:20" x14ac:dyDescent="0.2">
      <c r="B30" s="13">
        <v>6</v>
      </c>
      <c r="C30" s="16">
        <f t="shared" si="4"/>
        <v>0</v>
      </c>
      <c r="D30" s="30">
        <f t="shared" si="5"/>
        <v>0</v>
      </c>
      <c r="E30" s="17">
        <f t="shared" si="6"/>
        <v>43999.999999999993</v>
      </c>
      <c r="F30" s="30">
        <f t="shared" si="7"/>
        <v>0</v>
      </c>
      <c r="G30" s="17">
        <f t="shared" si="8"/>
        <v>1000</v>
      </c>
      <c r="H30" s="30">
        <f t="shared" si="9"/>
        <v>0</v>
      </c>
      <c r="I30" s="17">
        <f t="shared" si="10"/>
        <v>0</v>
      </c>
      <c r="J30" s="30">
        <f t="shared" si="11"/>
        <v>27499.999999999985</v>
      </c>
    </row>
    <row r="31" spans="2:20" ht="13.5" thickBot="1" x14ac:dyDescent="0.25"/>
    <row r="32" spans="2:20" ht="13.5" thickBot="1" x14ac:dyDescent="0.25">
      <c r="B32" s="43" t="s">
        <v>17</v>
      </c>
      <c r="C32" s="43"/>
      <c r="D32" s="50">
        <f>SUM(C25:J30)</f>
        <v>451725</v>
      </c>
    </row>
    <row r="33" spans="2:4" ht="13.5" thickBot="1" x14ac:dyDescent="0.25"/>
    <row r="34" spans="2:4" ht="13.5" thickBot="1" x14ac:dyDescent="0.25">
      <c r="B34" s="43" t="s">
        <v>26</v>
      </c>
      <c r="D34" s="52">
        <f>K13*40</f>
        <v>688000</v>
      </c>
    </row>
    <row r="35" spans="2:4" ht="13.5" thickBot="1" x14ac:dyDescent="0.25"/>
    <row r="36" spans="2:4" ht="13.5" thickBot="1" x14ac:dyDescent="0.25">
      <c r="B36" s="43" t="s">
        <v>27</v>
      </c>
      <c r="D36" s="53">
        <f>D34-D32</f>
        <v>236275</v>
      </c>
    </row>
  </sheetData>
  <mergeCells count="1">
    <mergeCell ref="B2:K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36"/>
  <sheetViews>
    <sheetView topLeftCell="A4" zoomScale="80" zoomScaleNormal="80" workbookViewId="0">
      <selection activeCell="E7" sqref="E7"/>
    </sheetView>
  </sheetViews>
  <sheetFormatPr defaultColWidth="8.85546875" defaultRowHeight="12.75" x14ac:dyDescent="0.2"/>
  <cols>
    <col min="1" max="1" width="3.7109375" style="1" customWidth="1"/>
    <col min="2" max="2" width="8.85546875" style="1"/>
    <col min="3" max="11" width="11.7109375" style="1" customWidth="1"/>
    <col min="12" max="12" width="9.28515625" style="1" customWidth="1"/>
    <col min="13" max="13" width="12.28515625" style="1" customWidth="1"/>
    <col min="14" max="14" width="13.5703125" style="1" customWidth="1"/>
    <col min="15" max="15" width="12.7109375" style="1" customWidth="1"/>
    <col min="16" max="16" width="10.7109375" style="1" customWidth="1"/>
    <col min="17" max="17" width="9.7109375" style="1" customWidth="1"/>
    <col min="18" max="18" width="9.28515625" style="1" customWidth="1"/>
    <col min="19" max="19" width="12.140625" style="1" customWidth="1"/>
    <col min="20" max="16384" width="8.85546875" style="1"/>
  </cols>
  <sheetData>
    <row r="2" spans="2:12" s="3" customFormat="1" x14ac:dyDescent="0.2">
      <c r="B2" s="54" t="s">
        <v>11</v>
      </c>
      <c r="C2" s="54"/>
      <c r="D2" s="54"/>
      <c r="E2" s="54"/>
      <c r="F2" s="54"/>
      <c r="G2" s="54"/>
      <c r="H2" s="54"/>
      <c r="I2" s="54"/>
      <c r="J2" s="54"/>
      <c r="K2" s="54"/>
    </row>
    <row r="3" spans="2:12" x14ac:dyDescent="0.2">
      <c r="B3" s="6"/>
      <c r="C3" s="6"/>
      <c r="D3" s="6"/>
      <c r="E3" s="6"/>
      <c r="F3" s="6"/>
      <c r="G3" s="6"/>
      <c r="H3" s="6"/>
      <c r="I3" s="6"/>
      <c r="J3" s="6"/>
      <c r="K3" s="6"/>
    </row>
    <row r="4" spans="2:12" x14ac:dyDescent="0.2">
      <c r="B4" s="9" t="s">
        <v>9</v>
      </c>
      <c r="C4" s="8"/>
      <c r="D4" s="8"/>
      <c r="E4" s="6"/>
      <c r="F4" s="6"/>
      <c r="G4" s="6"/>
      <c r="H4" s="6"/>
      <c r="I4" s="6"/>
      <c r="J4" s="6"/>
      <c r="K4" s="6"/>
    </row>
    <row r="5" spans="2:12" s="4" customFormat="1" ht="25.5" x14ac:dyDescent="0.25">
      <c r="B5" s="20" t="s">
        <v>0</v>
      </c>
      <c r="C5" s="33" t="s">
        <v>1</v>
      </c>
      <c r="D5" s="34" t="s">
        <v>2</v>
      </c>
      <c r="E5" s="34" t="s">
        <v>3</v>
      </c>
      <c r="F5" s="35" t="s">
        <v>4</v>
      </c>
      <c r="G5" s="33" t="s">
        <v>5</v>
      </c>
      <c r="H5" s="35" t="s">
        <v>12</v>
      </c>
      <c r="I5" s="42" t="s">
        <v>6</v>
      </c>
      <c r="J5" s="35" t="s">
        <v>7</v>
      </c>
      <c r="K5" s="23" t="s">
        <v>8</v>
      </c>
      <c r="L5" s="7"/>
    </row>
    <row r="6" spans="2:12" x14ac:dyDescent="0.2">
      <c r="B6" s="18">
        <v>0</v>
      </c>
      <c r="C6" s="25">
        <v>90</v>
      </c>
      <c r="D6" s="11"/>
      <c r="E6" s="11"/>
      <c r="F6" s="12"/>
      <c r="G6" s="10"/>
      <c r="H6" s="12"/>
      <c r="I6" s="51">
        <v>0</v>
      </c>
      <c r="J6" s="26">
        <v>1200</v>
      </c>
      <c r="K6" s="24">
        <v>0</v>
      </c>
      <c r="L6" s="5"/>
    </row>
    <row r="7" spans="2:12" x14ac:dyDescent="0.2">
      <c r="B7" s="18">
        <v>1</v>
      </c>
      <c r="C7" s="36">
        <v>69</v>
      </c>
      <c r="D7" s="37">
        <v>0</v>
      </c>
      <c r="E7" s="37">
        <v>21</v>
      </c>
      <c r="F7" s="38">
        <v>0</v>
      </c>
      <c r="G7" s="36">
        <v>2760</v>
      </c>
      <c r="H7" s="38">
        <v>0</v>
      </c>
      <c r="I7" s="37">
        <v>0</v>
      </c>
      <c r="J7" s="38">
        <v>2160</v>
      </c>
      <c r="K7" s="24">
        <v>1800</v>
      </c>
      <c r="L7" s="5"/>
    </row>
    <row r="8" spans="2:12" x14ac:dyDescent="0.2">
      <c r="B8" s="18">
        <v>2</v>
      </c>
      <c r="C8" s="36">
        <v>69</v>
      </c>
      <c r="D8" s="37">
        <v>0</v>
      </c>
      <c r="E8" s="37">
        <v>0</v>
      </c>
      <c r="F8" s="38">
        <v>0</v>
      </c>
      <c r="G8" s="36">
        <v>2760</v>
      </c>
      <c r="H8" s="38">
        <v>0</v>
      </c>
      <c r="I8" s="37">
        <v>0</v>
      </c>
      <c r="J8" s="38">
        <v>1720</v>
      </c>
      <c r="K8" s="24">
        <v>3200</v>
      </c>
      <c r="L8" s="5"/>
    </row>
    <row r="9" spans="2:12" x14ac:dyDescent="0.2">
      <c r="B9" s="18">
        <v>3</v>
      </c>
      <c r="C9" s="36">
        <v>69</v>
      </c>
      <c r="D9" s="37">
        <v>0</v>
      </c>
      <c r="E9" s="37">
        <v>0</v>
      </c>
      <c r="F9" s="38">
        <v>0</v>
      </c>
      <c r="G9" s="36">
        <v>2760</v>
      </c>
      <c r="H9" s="38">
        <v>0</v>
      </c>
      <c r="I9" s="37">
        <v>0</v>
      </c>
      <c r="J9" s="38">
        <v>1080</v>
      </c>
      <c r="K9" s="24">
        <v>3400</v>
      </c>
      <c r="L9" s="5"/>
    </row>
    <row r="10" spans="2:12" x14ac:dyDescent="0.2">
      <c r="B10" s="18">
        <v>4</v>
      </c>
      <c r="C10" s="36">
        <v>69</v>
      </c>
      <c r="D10" s="37">
        <v>0</v>
      </c>
      <c r="E10" s="37">
        <v>0</v>
      </c>
      <c r="F10" s="38">
        <v>0</v>
      </c>
      <c r="G10" s="36">
        <v>2760</v>
      </c>
      <c r="H10" s="38">
        <v>20</v>
      </c>
      <c r="I10" s="37">
        <v>140</v>
      </c>
      <c r="J10" s="38">
        <v>0</v>
      </c>
      <c r="K10" s="24">
        <v>4000</v>
      </c>
      <c r="L10" s="5"/>
    </row>
    <row r="11" spans="2:12" x14ac:dyDescent="0.2">
      <c r="B11" s="18">
        <v>5</v>
      </c>
      <c r="C11" s="36">
        <v>68</v>
      </c>
      <c r="D11" s="37">
        <v>0</v>
      </c>
      <c r="E11" s="37">
        <v>1</v>
      </c>
      <c r="F11" s="38">
        <v>0</v>
      </c>
      <c r="G11" s="36">
        <v>2720</v>
      </c>
      <c r="H11" s="38">
        <v>0</v>
      </c>
      <c r="I11" s="37">
        <v>0</v>
      </c>
      <c r="J11" s="38">
        <v>180</v>
      </c>
      <c r="K11" s="24">
        <v>2400</v>
      </c>
      <c r="L11" s="5"/>
    </row>
    <row r="12" spans="2:12" ht="13.5" thickBot="1" x14ac:dyDescent="0.25">
      <c r="B12" s="19">
        <v>6</v>
      </c>
      <c r="C12" s="39">
        <v>68</v>
      </c>
      <c r="D12" s="40">
        <v>0</v>
      </c>
      <c r="E12" s="40">
        <v>0</v>
      </c>
      <c r="F12" s="41">
        <v>0</v>
      </c>
      <c r="G12" s="39">
        <v>2719.9999999999991</v>
      </c>
      <c r="H12" s="41">
        <v>0</v>
      </c>
      <c r="I12" s="40">
        <v>0</v>
      </c>
      <c r="J12" s="41">
        <v>500</v>
      </c>
      <c r="K12" s="26">
        <v>2400</v>
      </c>
      <c r="L12" s="5"/>
    </row>
    <row r="13" spans="2:12" ht="13.5" thickBot="1" x14ac:dyDescent="0.25">
      <c r="K13" s="50">
        <f>SUM(K6:K12)</f>
        <v>17200</v>
      </c>
    </row>
    <row r="14" spans="2:12" x14ac:dyDescent="0.2">
      <c r="B14" s="9" t="s">
        <v>10</v>
      </c>
      <c r="C14" s="9"/>
      <c r="D14" s="9"/>
    </row>
    <row r="15" spans="2:12" s="4" customFormat="1" ht="25.5" x14ac:dyDescent="0.25">
      <c r="B15" s="20" t="s">
        <v>0</v>
      </c>
      <c r="C15" s="46" t="s">
        <v>1</v>
      </c>
      <c r="D15" s="31" t="s">
        <v>5</v>
      </c>
      <c r="E15" s="32" t="s">
        <v>7</v>
      </c>
      <c r="F15" s="32" t="s">
        <v>4</v>
      </c>
    </row>
    <row r="16" spans="2:12" x14ac:dyDescent="0.2">
      <c r="B16" s="10">
        <v>1</v>
      </c>
      <c r="C16" s="27">
        <f>C7-C6+E7-D7</f>
        <v>0</v>
      </c>
      <c r="D16" s="28">
        <f>40*C7+F7/4-G7</f>
        <v>0</v>
      </c>
      <c r="E16" s="27">
        <f>J6-I6+G7+H7-K7-J7+I7</f>
        <v>0</v>
      </c>
      <c r="F16" s="28">
        <f>10*C7-F7</f>
        <v>690</v>
      </c>
    </row>
    <row r="17" spans="2:20" x14ac:dyDescent="0.2">
      <c r="B17" s="10">
        <v>2</v>
      </c>
      <c r="C17" s="29">
        <f t="shared" ref="C17:C21" si="0">C8-C7+E8-D8</f>
        <v>0</v>
      </c>
      <c r="D17" s="15">
        <f t="shared" ref="D17:D21" si="1">40*C8+F8/4-G8</f>
        <v>0</v>
      </c>
      <c r="E17" s="14">
        <f t="shared" ref="E17:E21" si="2">J7-I7+G8+H8-K8-J8+I8</f>
        <v>0</v>
      </c>
      <c r="F17" s="14">
        <f t="shared" ref="F17:F21" si="3">10*C8-F8</f>
        <v>690</v>
      </c>
      <c r="G17" s="5"/>
    </row>
    <row r="18" spans="2:20" x14ac:dyDescent="0.2">
      <c r="B18" s="10">
        <v>3</v>
      </c>
      <c r="C18" s="29">
        <f t="shared" si="0"/>
        <v>0</v>
      </c>
      <c r="D18" s="15">
        <f t="shared" si="1"/>
        <v>0</v>
      </c>
      <c r="E18" s="14">
        <f t="shared" si="2"/>
        <v>0</v>
      </c>
      <c r="F18" s="14">
        <f t="shared" si="3"/>
        <v>690</v>
      </c>
      <c r="G18" s="5"/>
    </row>
    <row r="19" spans="2:20" x14ac:dyDescent="0.2">
      <c r="B19" s="10">
        <v>4</v>
      </c>
      <c r="C19" s="29">
        <f t="shared" si="0"/>
        <v>0</v>
      </c>
      <c r="D19" s="15">
        <f t="shared" si="1"/>
        <v>0</v>
      </c>
      <c r="E19" s="14">
        <f t="shared" si="2"/>
        <v>0</v>
      </c>
      <c r="F19" s="14">
        <f t="shared" si="3"/>
        <v>690</v>
      </c>
      <c r="G19" s="5"/>
    </row>
    <row r="20" spans="2:20" x14ac:dyDescent="0.2">
      <c r="B20" s="10">
        <v>5</v>
      </c>
      <c r="C20" s="29">
        <f t="shared" si="0"/>
        <v>0</v>
      </c>
      <c r="D20" s="15">
        <f t="shared" si="1"/>
        <v>0</v>
      </c>
      <c r="E20" s="14">
        <f t="shared" si="2"/>
        <v>0</v>
      </c>
      <c r="F20" s="14">
        <f t="shared" si="3"/>
        <v>680</v>
      </c>
      <c r="G20" s="5"/>
    </row>
    <row r="21" spans="2:20" x14ac:dyDescent="0.2">
      <c r="B21" s="13">
        <v>6</v>
      </c>
      <c r="C21" s="30">
        <f t="shared" si="0"/>
        <v>0</v>
      </c>
      <c r="D21" s="17">
        <f t="shared" si="1"/>
        <v>0</v>
      </c>
      <c r="E21" s="16">
        <f t="shared" si="2"/>
        <v>-9.0949470177292824E-13</v>
      </c>
      <c r="F21" s="30">
        <f t="shared" si="3"/>
        <v>680</v>
      </c>
      <c r="G21" s="5"/>
    </row>
    <row r="23" spans="2:20" x14ac:dyDescent="0.2">
      <c r="B23" s="22" t="s">
        <v>16</v>
      </c>
      <c r="C23" s="22"/>
      <c r="L23" s="22" t="s">
        <v>18</v>
      </c>
    </row>
    <row r="24" spans="2:20" ht="31.9" customHeight="1" x14ac:dyDescent="0.2">
      <c r="B24" s="20" t="s">
        <v>0</v>
      </c>
      <c r="C24" s="46" t="s">
        <v>2</v>
      </c>
      <c r="D24" s="46" t="s">
        <v>3</v>
      </c>
      <c r="E24" s="46" t="s">
        <v>13</v>
      </c>
      <c r="F24" s="47" t="s">
        <v>4</v>
      </c>
      <c r="G24" s="47" t="s">
        <v>14</v>
      </c>
      <c r="H24" s="47" t="s">
        <v>15</v>
      </c>
      <c r="I24" s="47" t="s">
        <v>12</v>
      </c>
      <c r="J24" s="46" t="s">
        <v>5</v>
      </c>
      <c r="L24" s="21" t="s">
        <v>19</v>
      </c>
      <c r="M24" s="44" t="s">
        <v>20</v>
      </c>
      <c r="N24" s="21" t="s">
        <v>21</v>
      </c>
      <c r="O24" s="21" t="s">
        <v>25</v>
      </c>
      <c r="P24" s="21" t="s">
        <v>22</v>
      </c>
      <c r="Q24" s="21" t="s">
        <v>23</v>
      </c>
      <c r="R24" s="21" t="s">
        <v>24</v>
      </c>
      <c r="S24" s="21" t="s">
        <v>12</v>
      </c>
      <c r="T24" s="2"/>
    </row>
    <row r="25" spans="2:20" x14ac:dyDescent="0.2">
      <c r="B25" s="10">
        <v>1</v>
      </c>
      <c r="C25" s="48">
        <f>D7*$O$25</f>
        <v>0</v>
      </c>
      <c r="D25" s="27">
        <f>E7*$P$25</f>
        <v>10500</v>
      </c>
      <c r="E25" s="49">
        <f>C7*$Q$25*8*20</f>
        <v>44160</v>
      </c>
      <c r="F25" s="27">
        <f>F7*$R$25</f>
        <v>0</v>
      </c>
      <c r="G25" s="49">
        <f>J7*$M$25</f>
        <v>4320</v>
      </c>
      <c r="H25" s="27">
        <f>I7*$N$25</f>
        <v>0</v>
      </c>
      <c r="I25" s="49">
        <f>H7*$S$25</f>
        <v>0</v>
      </c>
      <c r="J25" s="27">
        <f>G7*$L$25</f>
        <v>27600</v>
      </c>
      <c r="L25" s="45">
        <v>10</v>
      </c>
      <c r="M25" s="45">
        <v>2</v>
      </c>
      <c r="N25" s="45">
        <v>5</v>
      </c>
      <c r="O25" s="45">
        <v>300</v>
      </c>
      <c r="P25" s="45">
        <v>500</v>
      </c>
      <c r="Q25" s="45">
        <v>4</v>
      </c>
      <c r="R25" s="45">
        <v>6</v>
      </c>
      <c r="S25" s="45">
        <v>30</v>
      </c>
    </row>
    <row r="26" spans="2:20" x14ac:dyDescent="0.2">
      <c r="B26" s="10">
        <v>2</v>
      </c>
      <c r="C26" s="14">
        <f t="shared" ref="C26:C30" si="4">D8*$O$25</f>
        <v>0</v>
      </c>
      <c r="D26" s="29">
        <f t="shared" ref="D26:D30" si="5">E8*$P$25</f>
        <v>0</v>
      </c>
      <c r="E26" s="15">
        <f t="shared" ref="E26:E30" si="6">C8*$Q$25*8*20</f>
        <v>44160</v>
      </c>
      <c r="F26" s="29">
        <f t="shared" ref="F26:F30" si="7">F8*$R$25</f>
        <v>0</v>
      </c>
      <c r="G26" s="15">
        <f t="shared" ref="G26:G30" si="8">J8*$M$25</f>
        <v>3440</v>
      </c>
      <c r="H26" s="29">
        <f t="shared" ref="H26:H30" si="9">I8*$N$25</f>
        <v>0</v>
      </c>
      <c r="I26" s="15">
        <f t="shared" ref="I26:I30" si="10">H8*$S$25</f>
        <v>0</v>
      </c>
      <c r="J26" s="29">
        <f t="shared" ref="J26:J30" si="11">G8*$L$25</f>
        <v>27600</v>
      </c>
    </row>
    <row r="27" spans="2:20" x14ac:dyDescent="0.2">
      <c r="B27" s="10">
        <v>3</v>
      </c>
      <c r="C27" s="14">
        <f t="shared" si="4"/>
        <v>0</v>
      </c>
      <c r="D27" s="29">
        <f t="shared" si="5"/>
        <v>0</v>
      </c>
      <c r="E27" s="15">
        <f t="shared" si="6"/>
        <v>44160</v>
      </c>
      <c r="F27" s="29">
        <f>F9*$R$25</f>
        <v>0</v>
      </c>
      <c r="G27" s="15">
        <f t="shared" si="8"/>
        <v>2160</v>
      </c>
      <c r="H27" s="29">
        <f t="shared" si="9"/>
        <v>0</v>
      </c>
      <c r="I27" s="15">
        <f t="shared" si="10"/>
        <v>0</v>
      </c>
      <c r="J27" s="29">
        <f t="shared" si="11"/>
        <v>27600</v>
      </c>
    </row>
    <row r="28" spans="2:20" x14ac:dyDescent="0.2">
      <c r="B28" s="10">
        <v>4</v>
      </c>
      <c r="C28" s="14">
        <f t="shared" si="4"/>
        <v>0</v>
      </c>
      <c r="D28" s="29">
        <f t="shared" si="5"/>
        <v>0</v>
      </c>
      <c r="E28" s="15">
        <f t="shared" si="6"/>
        <v>44160</v>
      </c>
      <c r="F28" s="29">
        <f t="shared" si="7"/>
        <v>0</v>
      </c>
      <c r="G28" s="15">
        <f t="shared" si="8"/>
        <v>0</v>
      </c>
      <c r="H28" s="29">
        <f t="shared" si="9"/>
        <v>700</v>
      </c>
      <c r="I28" s="15">
        <f t="shared" si="10"/>
        <v>600</v>
      </c>
      <c r="J28" s="29">
        <f t="shared" si="11"/>
        <v>27600</v>
      </c>
    </row>
    <row r="29" spans="2:20" x14ac:dyDescent="0.2">
      <c r="B29" s="10">
        <v>5</v>
      </c>
      <c r="C29" s="14">
        <f t="shared" si="4"/>
        <v>0</v>
      </c>
      <c r="D29" s="29">
        <f t="shared" si="5"/>
        <v>500</v>
      </c>
      <c r="E29" s="15">
        <f t="shared" si="6"/>
        <v>43520</v>
      </c>
      <c r="F29" s="29">
        <f t="shared" si="7"/>
        <v>0</v>
      </c>
      <c r="G29" s="15">
        <f t="shared" si="8"/>
        <v>360</v>
      </c>
      <c r="H29" s="29">
        <f t="shared" si="9"/>
        <v>0</v>
      </c>
      <c r="I29" s="15">
        <f t="shared" si="10"/>
        <v>0</v>
      </c>
      <c r="J29" s="29">
        <f t="shared" si="11"/>
        <v>27200</v>
      </c>
    </row>
    <row r="30" spans="2:20" x14ac:dyDescent="0.2">
      <c r="B30" s="13">
        <v>6</v>
      </c>
      <c r="C30" s="16">
        <f t="shared" si="4"/>
        <v>0</v>
      </c>
      <c r="D30" s="30">
        <f t="shared" si="5"/>
        <v>0</v>
      </c>
      <c r="E30" s="17">
        <f t="shared" si="6"/>
        <v>43520</v>
      </c>
      <c r="F30" s="30">
        <f t="shared" si="7"/>
        <v>0</v>
      </c>
      <c r="G30" s="17">
        <f t="shared" si="8"/>
        <v>1000</v>
      </c>
      <c r="H30" s="30">
        <f t="shared" si="9"/>
        <v>0</v>
      </c>
      <c r="I30" s="17">
        <f t="shared" si="10"/>
        <v>0</v>
      </c>
      <c r="J30" s="30">
        <f t="shared" si="11"/>
        <v>27199.999999999993</v>
      </c>
    </row>
    <row r="31" spans="2:20" ht="13.5" thickBot="1" x14ac:dyDescent="0.25"/>
    <row r="32" spans="2:20" ht="13.5" thickBot="1" x14ac:dyDescent="0.25">
      <c r="B32" s="43" t="s">
        <v>17</v>
      </c>
      <c r="C32" s="43"/>
      <c r="D32" s="50">
        <f>SUM(C25:J30)</f>
        <v>452060</v>
      </c>
    </row>
    <row r="33" spans="2:4" ht="13.5" thickBot="1" x14ac:dyDescent="0.25"/>
    <row r="34" spans="2:4" ht="13.5" thickBot="1" x14ac:dyDescent="0.25">
      <c r="B34" s="43" t="s">
        <v>26</v>
      </c>
      <c r="D34" s="52">
        <f>K13*40</f>
        <v>688000</v>
      </c>
    </row>
    <row r="35" spans="2:4" ht="13.5" thickBot="1" x14ac:dyDescent="0.25"/>
    <row r="36" spans="2:4" ht="13.5" thickBot="1" x14ac:dyDescent="0.25">
      <c r="B36" s="43" t="s">
        <v>27</v>
      </c>
      <c r="D36" s="53">
        <f>D34-D32</f>
        <v>235940</v>
      </c>
    </row>
  </sheetData>
  <mergeCells count="1">
    <mergeCell ref="B2:K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36"/>
  <sheetViews>
    <sheetView zoomScale="80" zoomScaleNormal="80" workbookViewId="0">
      <selection activeCell="D32" sqref="D32"/>
    </sheetView>
  </sheetViews>
  <sheetFormatPr defaultColWidth="8.85546875" defaultRowHeight="12.75" x14ac:dyDescent="0.2"/>
  <cols>
    <col min="1" max="1" width="3.7109375" style="1" customWidth="1"/>
    <col min="2" max="2" width="8.85546875" style="1"/>
    <col min="3" max="11" width="11.7109375" style="1" customWidth="1"/>
    <col min="12" max="12" width="9.28515625" style="1" customWidth="1"/>
    <col min="13" max="13" width="12.28515625" style="1" customWidth="1"/>
    <col min="14" max="14" width="13.5703125" style="1" customWidth="1"/>
    <col min="15" max="15" width="12.7109375" style="1" customWidth="1"/>
    <col min="16" max="16" width="10.7109375" style="1" customWidth="1"/>
    <col min="17" max="17" width="9.7109375" style="1" customWidth="1"/>
    <col min="18" max="18" width="9.28515625" style="1" customWidth="1"/>
    <col min="19" max="19" width="12.140625" style="1" customWidth="1"/>
    <col min="20" max="16384" width="8.85546875" style="1"/>
  </cols>
  <sheetData>
    <row r="2" spans="2:12" s="3" customFormat="1" x14ac:dyDescent="0.2">
      <c r="B2" s="54" t="s">
        <v>11</v>
      </c>
      <c r="C2" s="54"/>
      <c r="D2" s="54"/>
      <c r="E2" s="54"/>
      <c r="F2" s="54"/>
      <c r="G2" s="54"/>
      <c r="H2" s="54"/>
      <c r="I2" s="54"/>
      <c r="J2" s="54"/>
      <c r="K2" s="54"/>
    </row>
    <row r="3" spans="2:12" x14ac:dyDescent="0.2">
      <c r="B3" s="6"/>
      <c r="C3" s="6"/>
      <c r="D3" s="6"/>
      <c r="E3" s="6"/>
      <c r="F3" s="6"/>
      <c r="G3" s="6"/>
      <c r="H3" s="6"/>
      <c r="I3" s="6"/>
      <c r="J3" s="6"/>
      <c r="K3" s="6"/>
    </row>
    <row r="4" spans="2:12" x14ac:dyDescent="0.2">
      <c r="B4" s="9" t="s">
        <v>9</v>
      </c>
      <c r="C4" s="8"/>
      <c r="D4" s="8"/>
      <c r="E4" s="6"/>
      <c r="F4" s="6"/>
      <c r="G4" s="6"/>
      <c r="H4" s="6"/>
      <c r="I4" s="6"/>
      <c r="J4" s="6"/>
      <c r="K4" s="6"/>
    </row>
    <row r="5" spans="2:12" s="4" customFormat="1" ht="25.5" x14ac:dyDescent="0.25">
      <c r="B5" s="20" t="s">
        <v>0</v>
      </c>
      <c r="C5" s="33" t="s">
        <v>1</v>
      </c>
      <c r="D5" s="34" t="s">
        <v>2</v>
      </c>
      <c r="E5" s="34" t="s">
        <v>3</v>
      </c>
      <c r="F5" s="35" t="s">
        <v>4</v>
      </c>
      <c r="G5" s="33" t="s">
        <v>5</v>
      </c>
      <c r="H5" s="35" t="s">
        <v>12</v>
      </c>
      <c r="I5" s="42" t="s">
        <v>6</v>
      </c>
      <c r="J5" s="35" t="s">
        <v>7</v>
      </c>
      <c r="K5" s="23" t="s">
        <v>8</v>
      </c>
      <c r="L5" s="7"/>
    </row>
    <row r="6" spans="2:12" x14ac:dyDescent="0.2">
      <c r="B6" s="18">
        <v>0</v>
      </c>
      <c r="C6" s="25">
        <v>90</v>
      </c>
      <c r="D6" s="11"/>
      <c r="E6" s="11"/>
      <c r="F6" s="12"/>
      <c r="G6" s="10"/>
      <c r="H6" s="12"/>
      <c r="I6" s="51">
        <v>0</v>
      </c>
      <c r="J6" s="26">
        <v>1200</v>
      </c>
      <c r="K6" s="24">
        <v>0</v>
      </c>
      <c r="L6" s="5"/>
    </row>
    <row r="7" spans="2:12" x14ac:dyDescent="0.2">
      <c r="B7" s="18">
        <v>1</v>
      </c>
      <c r="C7" s="36">
        <v>69</v>
      </c>
      <c r="D7" s="37">
        <v>0</v>
      </c>
      <c r="E7" s="37">
        <v>21</v>
      </c>
      <c r="F7" s="38">
        <v>0</v>
      </c>
      <c r="G7" s="36">
        <v>2760</v>
      </c>
      <c r="H7" s="38">
        <v>0</v>
      </c>
      <c r="I7" s="37">
        <v>0</v>
      </c>
      <c r="J7" s="38">
        <v>2760</v>
      </c>
      <c r="K7" s="24">
        <v>1200</v>
      </c>
      <c r="L7" s="5"/>
    </row>
    <row r="8" spans="2:12" x14ac:dyDescent="0.2">
      <c r="B8" s="18">
        <v>2</v>
      </c>
      <c r="C8" s="36">
        <v>69</v>
      </c>
      <c r="D8" s="37">
        <v>0</v>
      </c>
      <c r="E8" s="37">
        <v>0</v>
      </c>
      <c r="F8" s="38">
        <v>0</v>
      </c>
      <c r="G8" s="36">
        <v>2760</v>
      </c>
      <c r="H8" s="38">
        <v>0</v>
      </c>
      <c r="I8" s="37">
        <v>0</v>
      </c>
      <c r="J8" s="38">
        <v>2320</v>
      </c>
      <c r="K8" s="24">
        <v>3200</v>
      </c>
      <c r="L8" s="5"/>
    </row>
    <row r="9" spans="2:12" x14ac:dyDescent="0.2">
      <c r="B9" s="18">
        <v>3</v>
      </c>
      <c r="C9" s="36">
        <v>69</v>
      </c>
      <c r="D9" s="37">
        <v>0</v>
      </c>
      <c r="E9" s="37">
        <v>0</v>
      </c>
      <c r="F9" s="38">
        <v>0</v>
      </c>
      <c r="G9" s="36">
        <v>2760</v>
      </c>
      <c r="H9" s="38">
        <v>0</v>
      </c>
      <c r="I9" s="37">
        <v>0</v>
      </c>
      <c r="J9" s="38">
        <v>1080</v>
      </c>
      <c r="K9" s="24">
        <v>4000</v>
      </c>
      <c r="L9" s="5"/>
    </row>
    <row r="10" spans="2:12" x14ac:dyDescent="0.2">
      <c r="B10" s="18">
        <v>4</v>
      </c>
      <c r="C10" s="36">
        <v>69</v>
      </c>
      <c r="D10" s="37">
        <v>0</v>
      </c>
      <c r="E10" s="37">
        <v>0</v>
      </c>
      <c r="F10" s="38">
        <v>0</v>
      </c>
      <c r="G10" s="36">
        <v>2760</v>
      </c>
      <c r="H10" s="38">
        <v>20</v>
      </c>
      <c r="I10" s="37">
        <v>1140</v>
      </c>
      <c r="J10" s="38">
        <v>0</v>
      </c>
      <c r="K10" s="24">
        <v>5000</v>
      </c>
      <c r="L10" s="5"/>
    </row>
    <row r="11" spans="2:12" x14ac:dyDescent="0.2">
      <c r="B11" s="18">
        <v>5</v>
      </c>
      <c r="C11" s="36">
        <v>68</v>
      </c>
      <c r="D11" s="37">
        <v>0</v>
      </c>
      <c r="E11" s="37">
        <v>1</v>
      </c>
      <c r="F11" s="38">
        <v>0</v>
      </c>
      <c r="G11" s="36">
        <v>2720</v>
      </c>
      <c r="H11" s="38">
        <v>0</v>
      </c>
      <c r="I11" s="37">
        <v>620</v>
      </c>
      <c r="J11" s="38">
        <v>0</v>
      </c>
      <c r="K11" s="24">
        <v>2200</v>
      </c>
      <c r="L11" s="5"/>
    </row>
    <row r="12" spans="2:12" ht="13.5" thickBot="1" x14ac:dyDescent="0.25">
      <c r="B12" s="19">
        <v>6</v>
      </c>
      <c r="C12" s="39">
        <v>68</v>
      </c>
      <c r="D12" s="40">
        <v>0</v>
      </c>
      <c r="E12" s="40">
        <v>0</v>
      </c>
      <c r="F12" s="41">
        <v>0</v>
      </c>
      <c r="G12" s="39">
        <v>2720</v>
      </c>
      <c r="H12" s="41">
        <v>0</v>
      </c>
      <c r="I12" s="40">
        <v>0</v>
      </c>
      <c r="J12" s="41">
        <v>500</v>
      </c>
      <c r="K12" s="26">
        <v>1600</v>
      </c>
      <c r="L12" s="5"/>
    </row>
    <row r="13" spans="2:12" ht="13.5" thickBot="1" x14ac:dyDescent="0.25">
      <c r="K13" s="50">
        <f>SUM(K6:K12)</f>
        <v>17200</v>
      </c>
    </row>
    <row r="14" spans="2:12" x14ac:dyDescent="0.2">
      <c r="B14" s="9" t="s">
        <v>10</v>
      </c>
      <c r="C14" s="9"/>
      <c r="D14" s="9"/>
    </row>
    <row r="15" spans="2:12" s="4" customFormat="1" ht="25.5" x14ac:dyDescent="0.25">
      <c r="B15" s="20" t="s">
        <v>0</v>
      </c>
      <c r="C15" s="46" t="s">
        <v>1</v>
      </c>
      <c r="D15" s="31" t="s">
        <v>5</v>
      </c>
      <c r="E15" s="32" t="s">
        <v>7</v>
      </c>
      <c r="F15" s="32" t="s">
        <v>4</v>
      </c>
    </row>
    <row r="16" spans="2:12" x14ac:dyDescent="0.2">
      <c r="B16" s="10">
        <v>1</v>
      </c>
      <c r="C16" s="27">
        <f>C7-C6+E7-D7</f>
        <v>0</v>
      </c>
      <c r="D16" s="28">
        <f>40*C7+F7/4-G7</f>
        <v>0</v>
      </c>
      <c r="E16" s="27">
        <f>J6-I6+G7+H7-K7-J7+I7</f>
        <v>0</v>
      </c>
      <c r="F16" s="28">
        <f>10*C7-F7</f>
        <v>690</v>
      </c>
    </row>
    <row r="17" spans="2:20" x14ac:dyDescent="0.2">
      <c r="B17" s="10">
        <v>2</v>
      </c>
      <c r="C17" s="29">
        <f t="shared" ref="C17:C21" si="0">C8-C7+E8-D8</f>
        <v>0</v>
      </c>
      <c r="D17" s="15">
        <f t="shared" ref="D17:D21" si="1">40*C8+F8/4-G8</f>
        <v>0</v>
      </c>
      <c r="E17" s="14">
        <f t="shared" ref="E17:E21" si="2">J7-I7+G8+H8-K8-J8+I8</f>
        <v>0</v>
      </c>
      <c r="F17" s="14">
        <f t="shared" ref="F17:F21" si="3">10*C8-F8</f>
        <v>690</v>
      </c>
      <c r="G17" s="5"/>
    </row>
    <row r="18" spans="2:20" x14ac:dyDescent="0.2">
      <c r="B18" s="10">
        <v>3</v>
      </c>
      <c r="C18" s="29">
        <f t="shared" si="0"/>
        <v>0</v>
      </c>
      <c r="D18" s="15">
        <f t="shared" si="1"/>
        <v>0</v>
      </c>
      <c r="E18" s="14">
        <f t="shared" si="2"/>
        <v>0</v>
      </c>
      <c r="F18" s="14">
        <f t="shared" si="3"/>
        <v>690</v>
      </c>
      <c r="G18" s="5"/>
    </row>
    <row r="19" spans="2:20" x14ac:dyDescent="0.2">
      <c r="B19" s="10">
        <v>4</v>
      </c>
      <c r="C19" s="29">
        <f t="shared" si="0"/>
        <v>0</v>
      </c>
      <c r="D19" s="15">
        <f t="shared" si="1"/>
        <v>0</v>
      </c>
      <c r="E19" s="14">
        <f t="shared" si="2"/>
        <v>0</v>
      </c>
      <c r="F19" s="14">
        <f t="shared" si="3"/>
        <v>690</v>
      </c>
      <c r="G19" s="5"/>
    </row>
    <row r="20" spans="2:20" x14ac:dyDescent="0.2">
      <c r="B20" s="10">
        <v>5</v>
      </c>
      <c r="C20" s="29">
        <f t="shared" si="0"/>
        <v>0</v>
      </c>
      <c r="D20" s="15">
        <f t="shared" si="1"/>
        <v>0</v>
      </c>
      <c r="E20" s="14">
        <f t="shared" si="2"/>
        <v>0</v>
      </c>
      <c r="F20" s="14">
        <f t="shared" si="3"/>
        <v>680</v>
      </c>
      <c r="G20" s="5"/>
    </row>
    <row r="21" spans="2:20" x14ac:dyDescent="0.2">
      <c r="B21" s="13">
        <v>6</v>
      </c>
      <c r="C21" s="30">
        <f t="shared" si="0"/>
        <v>0</v>
      </c>
      <c r="D21" s="17">
        <f t="shared" si="1"/>
        <v>0</v>
      </c>
      <c r="E21" s="16">
        <f t="shared" si="2"/>
        <v>0</v>
      </c>
      <c r="F21" s="30">
        <f t="shared" si="3"/>
        <v>680</v>
      </c>
      <c r="G21" s="5"/>
    </row>
    <row r="23" spans="2:20" x14ac:dyDescent="0.2">
      <c r="B23" s="22" t="s">
        <v>16</v>
      </c>
      <c r="C23" s="22"/>
      <c r="L23" s="22" t="s">
        <v>18</v>
      </c>
    </row>
    <row r="24" spans="2:20" ht="31.9" customHeight="1" x14ac:dyDescent="0.2">
      <c r="B24" s="20" t="s">
        <v>0</v>
      </c>
      <c r="C24" s="46" t="s">
        <v>2</v>
      </c>
      <c r="D24" s="46" t="s">
        <v>3</v>
      </c>
      <c r="E24" s="46" t="s">
        <v>13</v>
      </c>
      <c r="F24" s="47" t="s">
        <v>4</v>
      </c>
      <c r="G24" s="47" t="s">
        <v>14</v>
      </c>
      <c r="H24" s="47" t="s">
        <v>15</v>
      </c>
      <c r="I24" s="47" t="s">
        <v>12</v>
      </c>
      <c r="J24" s="46" t="s">
        <v>5</v>
      </c>
      <c r="L24" s="21" t="s">
        <v>19</v>
      </c>
      <c r="M24" s="44" t="s">
        <v>20</v>
      </c>
      <c r="N24" s="21" t="s">
        <v>21</v>
      </c>
      <c r="O24" s="21" t="s">
        <v>25</v>
      </c>
      <c r="P24" s="21" t="s">
        <v>22</v>
      </c>
      <c r="Q24" s="21" t="s">
        <v>23</v>
      </c>
      <c r="R24" s="21" t="s">
        <v>24</v>
      </c>
      <c r="S24" s="21" t="s">
        <v>12</v>
      </c>
      <c r="T24" s="2"/>
    </row>
    <row r="25" spans="2:20" x14ac:dyDescent="0.2">
      <c r="B25" s="10">
        <v>1</v>
      </c>
      <c r="C25" s="48">
        <f>D7*$O$25</f>
        <v>0</v>
      </c>
      <c r="D25" s="27">
        <f>E7*$P$25</f>
        <v>10500</v>
      </c>
      <c r="E25" s="49">
        <f>C7*$Q$25*8*20</f>
        <v>44160</v>
      </c>
      <c r="F25" s="27">
        <f>F7*$R$25</f>
        <v>0</v>
      </c>
      <c r="G25" s="49">
        <f>J7*$M$25</f>
        <v>5520</v>
      </c>
      <c r="H25" s="27">
        <f>I7*$N$25</f>
        <v>0</v>
      </c>
      <c r="I25" s="49">
        <f>H7*$S$25</f>
        <v>0</v>
      </c>
      <c r="J25" s="27">
        <f>G7*$L$25</f>
        <v>27600</v>
      </c>
      <c r="L25" s="45">
        <v>10</v>
      </c>
      <c r="M25" s="45">
        <v>2</v>
      </c>
      <c r="N25" s="45">
        <v>5</v>
      </c>
      <c r="O25" s="45">
        <v>300</v>
      </c>
      <c r="P25" s="45">
        <v>500</v>
      </c>
      <c r="Q25" s="45">
        <v>4</v>
      </c>
      <c r="R25" s="45">
        <v>6</v>
      </c>
      <c r="S25" s="45">
        <v>30</v>
      </c>
    </row>
    <row r="26" spans="2:20" x14ac:dyDescent="0.2">
      <c r="B26" s="10">
        <v>2</v>
      </c>
      <c r="C26" s="14">
        <f t="shared" ref="C26:C30" si="4">D8*$O$25</f>
        <v>0</v>
      </c>
      <c r="D26" s="29">
        <f t="shared" ref="D26:D30" si="5">E8*$P$25</f>
        <v>0</v>
      </c>
      <c r="E26" s="15">
        <f t="shared" ref="E26:E30" si="6">C8*$Q$25*8*20</f>
        <v>44160</v>
      </c>
      <c r="F26" s="29">
        <f t="shared" ref="F26:F30" si="7">F8*$R$25</f>
        <v>0</v>
      </c>
      <c r="G26" s="15">
        <f t="shared" ref="G26:G30" si="8">J8*$M$25</f>
        <v>4640</v>
      </c>
      <c r="H26" s="29">
        <f t="shared" ref="H26:H30" si="9">I8*$N$25</f>
        <v>0</v>
      </c>
      <c r="I26" s="15">
        <f t="shared" ref="I26:I30" si="10">H8*$S$25</f>
        <v>0</v>
      </c>
      <c r="J26" s="29">
        <f t="shared" ref="J26:J30" si="11">G8*$L$25</f>
        <v>27600</v>
      </c>
    </row>
    <row r="27" spans="2:20" x14ac:dyDescent="0.2">
      <c r="B27" s="10">
        <v>3</v>
      </c>
      <c r="C27" s="14">
        <f t="shared" si="4"/>
        <v>0</v>
      </c>
      <c r="D27" s="29">
        <f t="shared" si="5"/>
        <v>0</v>
      </c>
      <c r="E27" s="15">
        <f t="shared" si="6"/>
        <v>44160</v>
      </c>
      <c r="F27" s="29">
        <f>F9*$R$25</f>
        <v>0</v>
      </c>
      <c r="G27" s="15">
        <f t="shared" si="8"/>
        <v>2160</v>
      </c>
      <c r="H27" s="29">
        <f t="shared" si="9"/>
        <v>0</v>
      </c>
      <c r="I27" s="15">
        <f t="shared" si="10"/>
        <v>0</v>
      </c>
      <c r="J27" s="29">
        <f t="shared" si="11"/>
        <v>27600</v>
      </c>
    </row>
    <row r="28" spans="2:20" x14ac:dyDescent="0.2">
      <c r="B28" s="10">
        <v>4</v>
      </c>
      <c r="C28" s="14">
        <f t="shared" si="4"/>
        <v>0</v>
      </c>
      <c r="D28" s="29">
        <f t="shared" si="5"/>
        <v>0</v>
      </c>
      <c r="E28" s="15">
        <f t="shared" si="6"/>
        <v>44160</v>
      </c>
      <c r="F28" s="29">
        <f t="shared" si="7"/>
        <v>0</v>
      </c>
      <c r="G28" s="15">
        <f t="shared" si="8"/>
        <v>0</v>
      </c>
      <c r="H28" s="29">
        <f t="shared" si="9"/>
        <v>5700</v>
      </c>
      <c r="I28" s="15">
        <f t="shared" si="10"/>
        <v>600</v>
      </c>
      <c r="J28" s="29">
        <f t="shared" si="11"/>
        <v>27600</v>
      </c>
    </row>
    <row r="29" spans="2:20" x14ac:dyDescent="0.2">
      <c r="B29" s="10">
        <v>5</v>
      </c>
      <c r="C29" s="14">
        <f t="shared" si="4"/>
        <v>0</v>
      </c>
      <c r="D29" s="29">
        <f t="shared" si="5"/>
        <v>500</v>
      </c>
      <c r="E29" s="15">
        <f t="shared" si="6"/>
        <v>43520</v>
      </c>
      <c r="F29" s="29">
        <f t="shared" si="7"/>
        <v>0</v>
      </c>
      <c r="G29" s="15">
        <f t="shared" si="8"/>
        <v>0</v>
      </c>
      <c r="H29" s="29">
        <f t="shared" si="9"/>
        <v>3100</v>
      </c>
      <c r="I29" s="15">
        <f t="shared" si="10"/>
        <v>0</v>
      </c>
      <c r="J29" s="29">
        <f t="shared" si="11"/>
        <v>27200</v>
      </c>
    </row>
    <row r="30" spans="2:20" x14ac:dyDescent="0.2">
      <c r="B30" s="13">
        <v>6</v>
      </c>
      <c r="C30" s="16">
        <f t="shared" si="4"/>
        <v>0</v>
      </c>
      <c r="D30" s="30">
        <f t="shared" si="5"/>
        <v>0</v>
      </c>
      <c r="E30" s="17">
        <f t="shared" si="6"/>
        <v>43520</v>
      </c>
      <c r="F30" s="30">
        <f t="shared" si="7"/>
        <v>0</v>
      </c>
      <c r="G30" s="17">
        <f t="shared" si="8"/>
        <v>1000</v>
      </c>
      <c r="H30" s="30">
        <f t="shared" si="9"/>
        <v>0</v>
      </c>
      <c r="I30" s="17">
        <f t="shared" si="10"/>
        <v>0</v>
      </c>
      <c r="J30" s="30">
        <f t="shared" si="11"/>
        <v>27200</v>
      </c>
    </row>
    <row r="31" spans="2:20" ht="13.5" thickBot="1" x14ac:dyDescent="0.25"/>
    <row r="32" spans="2:20" ht="13.5" thickBot="1" x14ac:dyDescent="0.25">
      <c r="B32" s="43" t="s">
        <v>17</v>
      </c>
      <c r="C32" s="43"/>
      <c r="D32" s="50">
        <f>SUM(C25:J30)</f>
        <v>462200</v>
      </c>
    </row>
    <row r="33" spans="2:4" ht="13.5" thickBot="1" x14ac:dyDescent="0.25"/>
    <row r="34" spans="2:4" ht="13.5" thickBot="1" x14ac:dyDescent="0.25">
      <c r="B34" s="43" t="s">
        <v>26</v>
      </c>
      <c r="D34" s="52">
        <f>K13*40</f>
        <v>688000</v>
      </c>
    </row>
    <row r="35" spans="2:4" ht="13.5" thickBot="1" x14ac:dyDescent="0.25"/>
    <row r="36" spans="2:4" ht="13.5" thickBot="1" x14ac:dyDescent="0.25">
      <c r="B36" s="43" t="s">
        <v>27</v>
      </c>
      <c r="D36" s="53">
        <f>D34-D32</f>
        <v>225800</v>
      </c>
    </row>
  </sheetData>
  <mergeCells count="1">
    <mergeCell ref="B2:K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36"/>
  <sheetViews>
    <sheetView tabSelected="1" zoomScale="80" zoomScaleNormal="80" workbookViewId="0">
      <selection activeCell="K7" sqref="K7"/>
    </sheetView>
  </sheetViews>
  <sheetFormatPr defaultColWidth="8.85546875" defaultRowHeight="12.75" x14ac:dyDescent="0.2"/>
  <cols>
    <col min="1" max="1" width="3.7109375" style="1" customWidth="1"/>
    <col min="2" max="2" width="8.85546875" style="1"/>
    <col min="3" max="11" width="11.7109375" style="1" customWidth="1"/>
    <col min="12" max="12" width="9.28515625" style="1" customWidth="1"/>
    <col min="13" max="13" width="12.28515625" style="1" customWidth="1"/>
    <col min="14" max="14" width="13.5703125" style="1" customWidth="1"/>
    <col min="15" max="15" width="12.7109375" style="1" customWidth="1"/>
    <col min="16" max="16" width="10.7109375" style="1" customWidth="1"/>
    <col min="17" max="17" width="9.7109375" style="1" customWidth="1"/>
    <col min="18" max="18" width="9.28515625" style="1" customWidth="1"/>
    <col min="19" max="19" width="12.140625" style="1" customWidth="1"/>
    <col min="20" max="16384" width="8.85546875" style="1"/>
  </cols>
  <sheetData>
    <row r="2" spans="2:12" s="3" customFormat="1" x14ac:dyDescent="0.2">
      <c r="B2" s="54" t="s">
        <v>11</v>
      </c>
      <c r="C2" s="54"/>
      <c r="D2" s="54"/>
      <c r="E2" s="54"/>
      <c r="F2" s="54"/>
      <c r="G2" s="54"/>
      <c r="H2" s="54"/>
      <c r="I2" s="54"/>
      <c r="J2" s="54"/>
      <c r="K2" s="54"/>
    </row>
    <row r="3" spans="2:12" x14ac:dyDescent="0.2">
      <c r="B3" s="6"/>
      <c r="C3" s="6"/>
      <c r="D3" s="6"/>
      <c r="E3" s="6"/>
      <c r="F3" s="6"/>
      <c r="G3" s="6"/>
      <c r="H3" s="6"/>
      <c r="I3" s="6"/>
      <c r="J3" s="6"/>
      <c r="K3" s="6"/>
    </row>
    <row r="4" spans="2:12" x14ac:dyDescent="0.2">
      <c r="B4" s="9" t="s">
        <v>9</v>
      </c>
      <c r="C4" s="8"/>
      <c r="D4" s="8"/>
      <c r="E4" s="6"/>
      <c r="F4" s="6"/>
      <c r="G4" s="6"/>
      <c r="H4" s="6"/>
      <c r="I4" s="6"/>
      <c r="J4" s="6"/>
      <c r="K4" s="6"/>
    </row>
    <row r="5" spans="2:12" s="4" customFormat="1" ht="25.5" x14ac:dyDescent="0.25">
      <c r="B5" s="20" t="s">
        <v>0</v>
      </c>
      <c r="C5" s="33" t="s">
        <v>1</v>
      </c>
      <c r="D5" s="34" t="s">
        <v>2</v>
      </c>
      <c r="E5" s="34" t="s">
        <v>3</v>
      </c>
      <c r="F5" s="35" t="s">
        <v>4</v>
      </c>
      <c r="G5" s="33" t="s">
        <v>5</v>
      </c>
      <c r="H5" s="35" t="s">
        <v>12</v>
      </c>
      <c r="I5" s="42" t="s">
        <v>6</v>
      </c>
      <c r="J5" s="35" t="s">
        <v>7</v>
      </c>
      <c r="K5" s="23" t="s">
        <v>8</v>
      </c>
      <c r="L5" s="7"/>
    </row>
    <row r="6" spans="2:12" x14ac:dyDescent="0.2">
      <c r="B6" s="18">
        <v>0</v>
      </c>
      <c r="C6" s="25">
        <v>90</v>
      </c>
      <c r="D6" s="11"/>
      <c r="E6" s="11"/>
      <c r="F6" s="12"/>
      <c r="G6" s="10"/>
      <c r="H6" s="12"/>
      <c r="I6" s="51">
        <v>0</v>
      </c>
      <c r="J6" s="26">
        <v>1200</v>
      </c>
      <c r="K6" s="24">
        <v>0</v>
      </c>
      <c r="L6" s="5"/>
    </row>
    <row r="7" spans="2:12" x14ac:dyDescent="0.2">
      <c r="B7" s="18">
        <v>1</v>
      </c>
      <c r="C7" s="36">
        <v>60</v>
      </c>
      <c r="D7" s="37">
        <v>0</v>
      </c>
      <c r="E7" s="37">
        <v>30</v>
      </c>
      <c r="F7" s="38">
        <v>0</v>
      </c>
      <c r="G7" s="36">
        <v>2400</v>
      </c>
      <c r="H7" s="38">
        <v>0</v>
      </c>
      <c r="I7" s="37">
        <v>0</v>
      </c>
      <c r="J7" s="38">
        <v>1800</v>
      </c>
      <c r="K7" s="24">
        <v>1800</v>
      </c>
      <c r="L7" s="5"/>
    </row>
    <row r="8" spans="2:12" x14ac:dyDescent="0.2">
      <c r="B8" s="18">
        <v>2</v>
      </c>
      <c r="C8" s="36">
        <v>60</v>
      </c>
      <c r="D8" s="37">
        <v>0</v>
      </c>
      <c r="E8" s="37">
        <v>0</v>
      </c>
      <c r="F8" s="38">
        <v>0</v>
      </c>
      <c r="G8" s="36">
        <v>2400</v>
      </c>
      <c r="H8" s="38">
        <v>0</v>
      </c>
      <c r="I8" s="37">
        <v>0</v>
      </c>
      <c r="J8" s="38">
        <v>1000</v>
      </c>
      <c r="K8" s="24">
        <v>3200</v>
      </c>
      <c r="L8" s="5"/>
    </row>
    <row r="9" spans="2:12" x14ac:dyDescent="0.2">
      <c r="B9" s="18">
        <v>3</v>
      </c>
      <c r="C9" s="36">
        <v>60</v>
      </c>
      <c r="D9" s="37">
        <v>0</v>
      </c>
      <c r="E9" s="37">
        <v>0</v>
      </c>
      <c r="F9" s="38">
        <v>0</v>
      </c>
      <c r="G9" s="36">
        <v>2400</v>
      </c>
      <c r="H9" s="38">
        <v>0</v>
      </c>
      <c r="I9" s="37">
        <v>0</v>
      </c>
      <c r="J9" s="38">
        <v>0</v>
      </c>
      <c r="K9" s="24">
        <v>3400</v>
      </c>
      <c r="L9" s="5"/>
    </row>
    <row r="10" spans="2:12" x14ac:dyDescent="0.2">
      <c r="B10" s="18">
        <v>4</v>
      </c>
      <c r="C10" s="36">
        <v>60</v>
      </c>
      <c r="D10" s="37">
        <v>0</v>
      </c>
      <c r="E10" s="37">
        <v>0</v>
      </c>
      <c r="F10" s="38">
        <v>0</v>
      </c>
      <c r="G10" s="36">
        <v>2400</v>
      </c>
      <c r="H10" s="38">
        <v>1600</v>
      </c>
      <c r="I10" s="37">
        <v>0</v>
      </c>
      <c r="J10" s="38">
        <v>0</v>
      </c>
      <c r="K10" s="24">
        <v>4000</v>
      </c>
      <c r="L10" s="5"/>
    </row>
    <row r="11" spans="2:12" x14ac:dyDescent="0.2">
      <c r="B11" s="18">
        <v>5</v>
      </c>
      <c r="C11" s="36">
        <v>60</v>
      </c>
      <c r="D11" s="37">
        <v>0</v>
      </c>
      <c r="E11" s="37">
        <v>0</v>
      </c>
      <c r="F11" s="38">
        <v>0</v>
      </c>
      <c r="G11" s="36">
        <v>2400</v>
      </c>
      <c r="H11" s="38">
        <v>0</v>
      </c>
      <c r="I11" s="37">
        <v>0</v>
      </c>
      <c r="J11" s="38">
        <v>0</v>
      </c>
      <c r="K11" s="24">
        <v>2400</v>
      </c>
      <c r="L11" s="5"/>
    </row>
    <row r="12" spans="2:12" ht="13.5" thickBot="1" x14ac:dyDescent="0.25">
      <c r="B12" s="19">
        <v>6</v>
      </c>
      <c r="C12" s="39">
        <v>60</v>
      </c>
      <c r="D12" s="40">
        <v>0</v>
      </c>
      <c r="E12" s="40">
        <v>0</v>
      </c>
      <c r="F12" s="41">
        <v>0</v>
      </c>
      <c r="G12" s="39">
        <v>2400</v>
      </c>
      <c r="H12" s="41">
        <v>500</v>
      </c>
      <c r="I12" s="40">
        <v>0</v>
      </c>
      <c r="J12" s="41">
        <v>500</v>
      </c>
      <c r="K12" s="26">
        <v>2400</v>
      </c>
      <c r="L12" s="5"/>
    </row>
    <row r="13" spans="2:12" ht="13.5" thickBot="1" x14ac:dyDescent="0.25">
      <c r="K13" s="50">
        <f>SUM(K6:K12)</f>
        <v>17200</v>
      </c>
    </row>
    <row r="14" spans="2:12" x14ac:dyDescent="0.2">
      <c r="B14" s="9" t="s">
        <v>10</v>
      </c>
      <c r="C14" s="9"/>
      <c r="D14" s="9"/>
    </row>
    <row r="15" spans="2:12" s="4" customFormat="1" ht="25.5" x14ac:dyDescent="0.25">
      <c r="B15" s="20" t="s">
        <v>0</v>
      </c>
      <c r="C15" s="46" t="s">
        <v>1</v>
      </c>
      <c r="D15" s="31" t="s">
        <v>5</v>
      </c>
      <c r="E15" s="32" t="s">
        <v>7</v>
      </c>
      <c r="F15" s="32" t="s">
        <v>4</v>
      </c>
    </row>
    <row r="16" spans="2:12" x14ac:dyDescent="0.2">
      <c r="B16" s="10">
        <v>1</v>
      </c>
      <c r="C16" s="27">
        <f>C7-C6+E7-D7</f>
        <v>0</v>
      </c>
      <c r="D16" s="28">
        <f>40*C7+F7/4-G7</f>
        <v>0</v>
      </c>
      <c r="E16" s="27">
        <f>J6-I6+G7+H7-K7-J7+I7</f>
        <v>0</v>
      </c>
      <c r="F16" s="28">
        <f>10*C7-F7</f>
        <v>600</v>
      </c>
    </row>
    <row r="17" spans="2:20" x14ac:dyDescent="0.2">
      <c r="B17" s="10">
        <v>2</v>
      </c>
      <c r="C17" s="29">
        <f t="shared" ref="C17:C21" si="0">C8-C7+E8-D8</f>
        <v>0</v>
      </c>
      <c r="D17" s="15">
        <f t="shared" ref="D17:D21" si="1">40*C8+F8/4-G8</f>
        <v>0</v>
      </c>
      <c r="E17" s="14">
        <f t="shared" ref="E17:E21" si="2">J7-I7+G8+H8-K8-J8+I8</f>
        <v>0</v>
      </c>
      <c r="F17" s="14">
        <f t="shared" ref="F17:F21" si="3">10*C8-F8</f>
        <v>600</v>
      </c>
      <c r="G17" s="5"/>
    </row>
    <row r="18" spans="2:20" x14ac:dyDescent="0.2">
      <c r="B18" s="10">
        <v>3</v>
      </c>
      <c r="C18" s="29">
        <f t="shared" si="0"/>
        <v>0</v>
      </c>
      <c r="D18" s="15">
        <f t="shared" si="1"/>
        <v>0</v>
      </c>
      <c r="E18" s="14">
        <f t="shared" si="2"/>
        <v>0</v>
      </c>
      <c r="F18" s="14">
        <f t="shared" si="3"/>
        <v>600</v>
      </c>
      <c r="G18" s="5"/>
    </row>
    <row r="19" spans="2:20" x14ac:dyDescent="0.2">
      <c r="B19" s="10">
        <v>4</v>
      </c>
      <c r="C19" s="29">
        <f t="shared" si="0"/>
        <v>0</v>
      </c>
      <c r="D19" s="15">
        <f t="shared" si="1"/>
        <v>0</v>
      </c>
      <c r="E19" s="14">
        <f t="shared" si="2"/>
        <v>0</v>
      </c>
      <c r="F19" s="14">
        <f t="shared" si="3"/>
        <v>600</v>
      </c>
      <c r="G19" s="5"/>
    </row>
    <row r="20" spans="2:20" x14ac:dyDescent="0.2">
      <c r="B20" s="10">
        <v>5</v>
      </c>
      <c r="C20" s="29">
        <f t="shared" si="0"/>
        <v>0</v>
      </c>
      <c r="D20" s="15">
        <f t="shared" si="1"/>
        <v>0</v>
      </c>
      <c r="E20" s="14">
        <f t="shared" si="2"/>
        <v>0</v>
      </c>
      <c r="F20" s="14">
        <f t="shared" si="3"/>
        <v>600</v>
      </c>
      <c r="G20" s="5"/>
    </row>
    <row r="21" spans="2:20" x14ac:dyDescent="0.2">
      <c r="B21" s="13">
        <v>6</v>
      </c>
      <c r="C21" s="30">
        <f t="shared" si="0"/>
        <v>0</v>
      </c>
      <c r="D21" s="17">
        <f t="shared" si="1"/>
        <v>0</v>
      </c>
      <c r="E21" s="16">
        <f t="shared" si="2"/>
        <v>0</v>
      </c>
      <c r="F21" s="30">
        <f t="shared" si="3"/>
        <v>600</v>
      </c>
      <c r="G21" s="5"/>
    </row>
    <row r="23" spans="2:20" x14ac:dyDescent="0.2">
      <c r="B23" s="22" t="s">
        <v>16</v>
      </c>
      <c r="C23" s="22"/>
      <c r="L23" s="22" t="s">
        <v>18</v>
      </c>
    </row>
    <row r="24" spans="2:20" ht="31.9" customHeight="1" x14ac:dyDescent="0.2">
      <c r="B24" s="20" t="s">
        <v>0</v>
      </c>
      <c r="C24" s="46" t="s">
        <v>2</v>
      </c>
      <c r="D24" s="46" t="s">
        <v>3</v>
      </c>
      <c r="E24" s="46" t="s">
        <v>13</v>
      </c>
      <c r="F24" s="47" t="s">
        <v>4</v>
      </c>
      <c r="G24" s="47" t="s">
        <v>14</v>
      </c>
      <c r="H24" s="47" t="s">
        <v>15</v>
      </c>
      <c r="I24" s="47" t="s">
        <v>12</v>
      </c>
      <c r="J24" s="46" t="s">
        <v>5</v>
      </c>
      <c r="L24" s="21" t="s">
        <v>19</v>
      </c>
      <c r="M24" s="44" t="s">
        <v>20</v>
      </c>
      <c r="N24" s="21" t="s">
        <v>21</v>
      </c>
      <c r="O24" s="21" t="s">
        <v>25</v>
      </c>
      <c r="P24" s="21" t="s">
        <v>22</v>
      </c>
      <c r="Q24" s="21" t="s">
        <v>23</v>
      </c>
      <c r="R24" s="21" t="s">
        <v>24</v>
      </c>
      <c r="S24" s="21" t="s">
        <v>12</v>
      </c>
      <c r="T24" s="2"/>
    </row>
    <row r="25" spans="2:20" x14ac:dyDescent="0.2">
      <c r="B25" s="10">
        <v>1</v>
      </c>
      <c r="C25" s="48">
        <f>D7*$O$25</f>
        <v>0</v>
      </c>
      <c r="D25" s="27">
        <f>E7*$P$25</f>
        <v>15000</v>
      </c>
      <c r="E25" s="49">
        <f>C7*$Q$25*8*20</f>
        <v>38400</v>
      </c>
      <c r="F25" s="27">
        <f>F7*$R$25</f>
        <v>0</v>
      </c>
      <c r="G25" s="49">
        <f>J7*$M$25</f>
        <v>10800</v>
      </c>
      <c r="H25" s="27">
        <f>I7*$N$25</f>
        <v>0</v>
      </c>
      <c r="I25" s="49">
        <f>H7*$S$25</f>
        <v>0</v>
      </c>
      <c r="J25" s="27">
        <f>G7*$L$25</f>
        <v>24000</v>
      </c>
      <c r="L25" s="45">
        <v>10</v>
      </c>
      <c r="M25" s="45">
        <v>6</v>
      </c>
      <c r="N25" s="45">
        <v>5</v>
      </c>
      <c r="O25" s="45">
        <v>300</v>
      </c>
      <c r="P25" s="45">
        <v>500</v>
      </c>
      <c r="Q25" s="45">
        <v>4</v>
      </c>
      <c r="R25" s="45">
        <v>6</v>
      </c>
      <c r="S25" s="45">
        <v>30</v>
      </c>
    </row>
    <row r="26" spans="2:20" x14ac:dyDescent="0.2">
      <c r="B26" s="10">
        <v>2</v>
      </c>
      <c r="C26" s="14">
        <f t="shared" ref="C26:C30" si="4">D8*$O$25</f>
        <v>0</v>
      </c>
      <c r="D26" s="29">
        <f t="shared" ref="D26:D30" si="5">E8*$P$25</f>
        <v>0</v>
      </c>
      <c r="E26" s="15">
        <f t="shared" ref="E26:E30" si="6">C8*$Q$25*8*20</f>
        <v>38400</v>
      </c>
      <c r="F26" s="29">
        <f t="shared" ref="F26:F30" si="7">F8*$R$25</f>
        <v>0</v>
      </c>
      <c r="G26" s="15">
        <f t="shared" ref="G26:G30" si="8">J8*$M$25</f>
        <v>6000</v>
      </c>
      <c r="H26" s="29">
        <f t="shared" ref="H26:H30" si="9">I8*$N$25</f>
        <v>0</v>
      </c>
      <c r="I26" s="15">
        <f t="shared" ref="I26:I30" si="10">H8*$S$25</f>
        <v>0</v>
      </c>
      <c r="J26" s="29">
        <f t="shared" ref="J26:J30" si="11">G8*$L$25</f>
        <v>24000</v>
      </c>
    </row>
    <row r="27" spans="2:20" x14ac:dyDescent="0.2">
      <c r="B27" s="10">
        <v>3</v>
      </c>
      <c r="C27" s="14">
        <f t="shared" si="4"/>
        <v>0</v>
      </c>
      <c r="D27" s="29">
        <f t="shared" si="5"/>
        <v>0</v>
      </c>
      <c r="E27" s="15">
        <f t="shared" si="6"/>
        <v>38400</v>
      </c>
      <c r="F27" s="29">
        <f>F9*$R$25</f>
        <v>0</v>
      </c>
      <c r="G27" s="15">
        <f t="shared" si="8"/>
        <v>0</v>
      </c>
      <c r="H27" s="29">
        <f t="shared" si="9"/>
        <v>0</v>
      </c>
      <c r="I27" s="15">
        <f t="shared" si="10"/>
        <v>0</v>
      </c>
      <c r="J27" s="29">
        <f t="shared" si="11"/>
        <v>24000</v>
      </c>
    </row>
    <row r="28" spans="2:20" x14ac:dyDescent="0.2">
      <c r="B28" s="10">
        <v>4</v>
      </c>
      <c r="C28" s="14">
        <f t="shared" si="4"/>
        <v>0</v>
      </c>
      <c r="D28" s="29">
        <f t="shared" si="5"/>
        <v>0</v>
      </c>
      <c r="E28" s="15">
        <f t="shared" si="6"/>
        <v>38400</v>
      </c>
      <c r="F28" s="29">
        <f t="shared" si="7"/>
        <v>0</v>
      </c>
      <c r="G28" s="15">
        <f t="shared" si="8"/>
        <v>0</v>
      </c>
      <c r="H28" s="29">
        <f t="shared" si="9"/>
        <v>0</v>
      </c>
      <c r="I28" s="15">
        <f t="shared" si="10"/>
        <v>48000</v>
      </c>
      <c r="J28" s="29">
        <f t="shared" si="11"/>
        <v>24000</v>
      </c>
    </row>
    <row r="29" spans="2:20" x14ac:dyDescent="0.2">
      <c r="B29" s="10">
        <v>5</v>
      </c>
      <c r="C29" s="14">
        <f t="shared" si="4"/>
        <v>0</v>
      </c>
      <c r="D29" s="29">
        <f t="shared" si="5"/>
        <v>0</v>
      </c>
      <c r="E29" s="15">
        <f t="shared" si="6"/>
        <v>38400</v>
      </c>
      <c r="F29" s="29">
        <f t="shared" si="7"/>
        <v>0</v>
      </c>
      <c r="G29" s="15">
        <f t="shared" si="8"/>
        <v>0</v>
      </c>
      <c r="H29" s="29">
        <f t="shared" si="9"/>
        <v>0</v>
      </c>
      <c r="I29" s="15">
        <f t="shared" si="10"/>
        <v>0</v>
      </c>
      <c r="J29" s="29">
        <f t="shared" si="11"/>
        <v>24000</v>
      </c>
    </row>
    <row r="30" spans="2:20" x14ac:dyDescent="0.2">
      <c r="B30" s="13">
        <v>6</v>
      </c>
      <c r="C30" s="16">
        <f t="shared" si="4"/>
        <v>0</v>
      </c>
      <c r="D30" s="30">
        <f t="shared" si="5"/>
        <v>0</v>
      </c>
      <c r="E30" s="17">
        <f t="shared" si="6"/>
        <v>38400</v>
      </c>
      <c r="F30" s="30">
        <f t="shared" si="7"/>
        <v>0</v>
      </c>
      <c r="G30" s="17">
        <f t="shared" si="8"/>
        <v>3000</v>
      </c>
      <c r="H30" s="30">
        <f t="shared" si="9"/>
        <v>0</v>
      </c>
      <c r="I30" s="17">
        <f t="shared" si="10"/>
        <v>15000</v>
      </c>
      <c r="J30" s="30">
        <f t="shared" si="11"/>
        <v>24000</v>
      </c>
    </row>
    <row r="31" spans="2:20" ht="13.5" thickBot="1" x14ac:dyDescent="0.25"/>
    <row r="32" spans="2:20" ht="13.5" thickBot="1" x14ac:dyDescent="0.25">
      <c r="B32" s="43" t="s">
        <v>17</v>
      </c>
      <c r="C32" s="43"/>
      <c r="D32" s="50">
        <f>SUM(C25:J30)</f>
        <v>472200</v>
      </c>
    </row>
    <row r="33" spans="2:4" ht="13.5" thickBot="1" x14ac:dyDescent="0.25"/>
    <row r="34" spans="2:4" ht="13.5" thickBot="1" x14ac:dyDescent="0.25">
      <c r="B34" s="43" t="s">
        <v>26</v>
      </c>
      <c r="D34" s="52">
        <f>K13*40</f>
        <v>688000</v>
      </c>
    </row>
    <row r="35" spans="2:4" ht="13.5" thickBot="1" x14ac:dyDescent="0.25"/>
    <row r="36" spans="2:4" ht="13.5" thickBot="1" x14ac:dyDescent="0.25">
      <c r="B36" s="43" t="s">
        <v>27</v>
      </c>
      <c r="D36" s="53">
        <f>D34-D32</f>
        <v>215800</v>
      </c>
    </row>
  </sheetData>
  <mergeCells count="1">
    <mergeCell ref="B2:K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Βασικό Υπόδειγμα</vt:lpstr>
      <vt:lpstr>Ακέραιοι</vt:lpstr>
      <vt:lpstr>Αλλαγή Ζήτησης</vt:lpstr>
      <vt:lpstr>Κόστος Αποθεμάτων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Kantianis Dimitrios</dc:creator>
  <cp:lastModifiedBy>Kantianis Dimitrios</cp:lastModifiedBy>
  <dcterms:created xsi:type="dcterms:W3CDTF">2025-04-07T06:34:19Z</dcterms:created>
  <dcterms:modified xsi:type="dcterms:W3CDTF">2025-04-08T08:17:14Z</dcterms:modified>
</cp:coreProperties>
</file>