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kantianis\Desktop\"/>
    </mc:Choice>
  </mc:AlternateContent>
  <bookViews>
    <workbookView xWindow="0" yWindow="0" windowWidth="28800" windowHeight="12330"/>
  </bookViews>
  <sheets>
    <sheet name="Dunlop" sheetId="1" r:id="rId1"/>
    <sheet name="Michelin" sheetId="2" r:id="rId2"/>
    <sheet name="Euro Elastique" sheetId="3" r:id="rId3"/>
  </sheets>
  <definedNames>
    <definedName name="solver_adj" localSheetId="0" hidden="1">Dunlop!$C$17:$E$19</definedName>
    <definedName name="solver_adj" localSheetId="2" hidden="1">'Euro Elastique'!$I$17:$I$21,'Euro Elastique'!$C$17:$H$21</definedName>
    <definedName name="solver_adj" localSheetId="1" hidden="1">Michelin!$F$20:$H$21</definedName>
    <definedName name="solver_cvg" localSheetId="0" hidden="1">0.0001</definedName>
    <definedName name="solver_cvg" localSheetId="2" hidden="1">0.0001</definedName>
    <definedName name="solver_cvg" localSheetId="1" hidden="1">0.0001</definedName>
    <definedName name="solver_drv" localSheetId="0" hidden="1">1</definedName>
    <definedName name="solver_drv" localSheetId="2" hidden="1">1</definedName>
    <definedName name="solver_drv" localSheetId="1" hidden="1">1</definedName>
    <definedName name="solver_eng" localSheetId="0" hidden="1">2</definedName>
    <definedName name="solver_eng" localSheetId="2" hidden="1">2</definedName>
    <definedName name="solver_eng" localSheetId="1" hidden="1">2</definedName>
    <definedName name="solver_est" localSheetId="0" hidden="1">1</definedName>
    <definedName name="solver_est" localSheetId="2" hidden="1">1</definedName>
    <definedName name="solver_est" localSheetId="1" hidden="1">1</definedName>
    <definedName name="solver_itr" localSheetId="0" hidden="1">2147483647</definedName>
    <definedName name="solver_itr" localSheetId="2" hidden="1">2147483647</definedName>
    <definedName name="solver_itr" localSheetId="1" hidden="1">2147483647</definedName>
    <definedName name="solver_lhs0" localSheetId="2" hidden="1">'Euro Elastique'!$C$35</definedName>
    <definedName name="solver_lhs0" localSheetId="1" hidden="1">Michelin!$C$31</definedName>
    <definedName name="solver_lhs1" localSheetId="0" hidden="1">Dunlop!$C$17:$E$19</definedName>
    <definedName name="solver_lhs1" localSheetId="2" hidden="1">'Euro Elastique'!$C$17:$H$21</definedName>
    <definedName name="solver_lhs1" localSheetId="1" hidden="1">Michelin!$F$20:$H$21</definedName>
    <definedName name="solver_lhs10" localSheetId="2" hidden="1">'Euro Elastique'!$C$36</definedName>
    <definedName name="solver_lhs11" localSheetId="2" hidden="1">'Euro Elastique'!$C$37</definedName>
    <definedName name="solver_lhs12" localSheetId="2" hidden="1">'Euro Elastique'!$I$17:$I$21</definedName>
    <definedName name="solver_lhs13" localSheetId="2" hidden="1">'Euro Elastique'!$C$38</definedName>
    <definedName name="solver_lhs14" localSheetId="2" hidden="1">'Euro Elastique'!$I$17:$I$21</definedName>
    <definedName name="solver_lhs2" localSheetId="0" hidden="1">Dunlop!$C$26:$C$28</definedName>
    <definedName name="solver_lhs2" localSheetId="2" hidden="1">'Euro Elastique'!$C$27</definedName>
    <definedName name="solver_lhs2" localSheetId="1" hidden="1">Michelin!$C$27</definedName>
    <definedName name="solver_lhs3" localSheetId="0" hidden="1">Dunlop!$C$30:$C$32</definedName>
    <definedName name="solver_lhs3" localSheetId="2" hidden="1">'Euro Elastique'!$C$28</definedName>
    <definedName name="solver_lhs3" localSheetId="1" hidden="1">Michelin!$C$26</definedName>
    <definedName name="solver_lhs4" localSheetId="0" hidden="1">Dunlop!$C$32</definedName>
    <definedName name="solver_lhs4" localSheetId="2" hidden="1">'Euro Elastique'!$C$29</definedName>
    <definedName name="solver_lhs4" localSheetId="1" hidden="1">Michelin!$C$29</definedName>
    <definedName name="solver_lhs5" localSheetId="0" hidden="1">Dunlop!$C$32</definedName>
    <definedName name="solver_lhs5" localSheetId="2" hidden="1">'Euro Elastique'!$C$30</definedName>
    <definedName name="solver_lhs5" localSheetId="1" hidden="1">Michelin!$C$30</definedName>
    <definedName name="solver_lhs6" localSheetId="0" hidden="1">Dunlop!$C$32</definedName>
    <definedName name="solver_lhs6" localSheetId="2" hidden="1">'Euro Elastique'!$C$31</definedName>
    <definedName name="solver_lhs6" localSheetId="1" hidden="1">Michelin!$C$31</definedName>
    <definedName name="solver_lhs7" localSheetId="0" hidden="1">Dunlop!$C$32</definedName>
    <definedName name="solver_lhs7" localSheetId="2" hidden="1">'Euro Elastique'!$C$33</definedName>
    <definedName name="solver_lhs7" localSheetId="1" hidden="1">Michelin!$C$31</definedName>
    <definedName name="solver_lhs8" localSheetId="2" hidden="1">'Euro Elastique'!$C$34</definedName>
    <definedName name="solver_lhs9" localSheetId="2" hidden="1">'Euro Elastique'!$C$35</definedName>
    <definedName name="solver_mip" localSheetId="0" hidden="1">2147483647</definedName>
    <definedName name="solver_mip" localSheetId="2" hidden="1">2147483647</definedName>
    <definedName name="solver_mip" localSheetId="1" hidden="1">2147483647</definedName>
    <definedName name="solver_mni" localSheetId="0" hidden="1">30</definedName>
    <definedName name="solver_mni" localSheetId="2" hidden="1">30</definedName>
    <definedName name="solver_mni" localSheetId="1" hidden="1">30</definedName>
    <definedName name="solver_mrt" localSheetId="0" hidden="1">0.075</definedName>
    <definedName name="solver_mrt" localSheetId="2" hidden="1">0.075</definedName>
    <definedName name="solver_mrt" localSheetId="1" hidden="1">0.075</definedName>
    <definedName name="solver_msl" localSheetId="0" hidden="1">2</definedName>
    <definedName name="solver_msl" localSheetId="2" hidden="1">2</definedName>
    <definedName name="solver_msl" localSheetId="1" hidden="1">2</definedName>
    <definedName name="solver_neg" localSheetId="0" hidden="1">1</definedName>
    <definedName name="solver_neg" localSheetId="2" hidden="1">1</definedName>
    <definedName name="solver_neg" localSheetId="1" hidden="1">1</definedName>
    <definedName name="solver_nod" localSheetId="0" hidden="1">2147483647</definedName>
    <definedName name="solver_nod" localSheetId="2" hidden="1">2147483647</definedName>
    <definedName name="solver_nod" localSheetId="1" hidden="1">2147483647</definedName>
    <definedName name="solver_num" localSheetId="0" hidden="1">3</definedName>
    <definedName name="solver_num" localSheetId="2" hidden="1">14</definedName>
    <definedName name="solver_num" localSheetId="1" hidden="1">6</definedName>
    <definedName name="solver_nwt" localSheetId="0" hidden="1">1</definedName>
    <definedName name="solver_nwt" localSheetId="2" hidden="1">1</definedName>
    <definedName name="solver_nwt" localSheetId="1" hidden="1">1</definedName>
    <definedName name="solver_opt" localSheetId="0" hidden="1">Dunlop!$C$24</definedName>
    <definedName name="solver_opt" localSheetId="2" hidden="1">'Euro Elastique'!$C$25</definedName>
    <definedName name="solver_opt" localSheetId="1" hidden="1">Michelin!$C$24</definedName>
    <definedName name="solver_pre" localSheetId="0" hidden="1">0.000001</definedName>
    <definedName name="solver_pre" localSheetId="2" hidden="1">0.000001</definedName>
    <definedName name="solver_pre" localSheetId="1" hidden="1">0.000001</definedName>
    <definedName name="solver_rbv" localSheetId="0" hidden="1">1</definedName>
    <definedName name="solver_rbv" localSheetId="2" hidden="1">1</definedName>
    <definedName name="solver_rbv" localSheetId="1" hidden="1">1</definedName>
    <definedName name="solver_rel0" localSheetId="2" hidden="1">2</definedName>
    <definedName name="solver_rel0" localSheetId="1" hidden="1">2</definedName>
    <definedName name="solver_rel1" localSheetId="0" hidden="1">3</definedName>
    <definedName name="solver_rel1" localSheetId="2" hidden="1">3</definedName>
    <definedName name="solver_rel1" localSheetId="1" hidden="1">3</definedName>
    <definedName name="solver_rel10" localSheetId="2" hidden="1">2</definedName>
    <definedName name="solver_rel11" localSheetId="2" hidden="1">2</definedName>
    <definedName name="solver_rel12" localSheetId="2" hidden="1">4</definedName>
    <definedName name="solver_rel13" localSheetId="2" hidden="1">2</definedName>
    <definedName name="solver_rel14" localSheetId="2" hidden="1">5</definedName>
    <definedName name="solver_rel2" localSheetId="0" hidden="1">1</definedName>
    <definedName name="solver_rel2" localSheetId="2" hidden="1">1</definedName>
    <definedName name="solver_rel2" localSheetId="1" hidden="1">1</definedName>
    <definedName name="solver_rel3" localSheetId="0" hidden="1">2</definedName>
    <definedName name="solver_rel3" localSheetId="2" hidden="1">1</definedName>
    <definedName name="solver_rel3" localSheetId="1" hidden="1">1</definedName>
    <definedName name="solver_rel4" localSheetId="0" hidden="1">2</definedName>
    <definedName name="solver_rel4" localSheetId="2" hidden="1">1</definedName>
    <definedName name="solver_rel4" localSheetId="1" hidden="1">2</definedName>
    <definedName name="solver_rel5" localSheetId="0" hidden="1">2</definedName>
    <definedName name="solver_rel5" localSheetId="2" hidden="1">1</definedName>
    <definedName name="solver_rel5" localSheetId="1" hidden="1">2</definedName>
    <definedName name="solver_rel6" localSheetId="0" hidden="1">2</definedName>
    <definedName name="solver_rel6" localSheetId="2" hidden="1">1</definedName>
    <definedName name="solver_rel6" localSheetId="1" hidden="1">2</definedName>
    <definedName name="solver_rel7" localSheetId="0" hidden="1">2</definedName>
    <definedName name="solver_rel7" localSheetId="2" hidden="1">2</definedName>
    <definedName name="solver_rel7" localSheetId="1" hidden="1">2</definedName>
    <definedName name="solver_rel8" localSheetId="2" hidden="1">2</definedName>
    <definedName name="solver_rel9" localSheetId="2" hidden="1">2</definedName>
    <definedName name="solver_rhs0" localSheetId="2" hidden="1">'Euro Elastique'!$E$35</definedName>
    <definedName name="solver_rhs0" localSheetId="1" hidden="1">Michelin!$E$31</definedName>
    <definedName name="solver_rhs1" localSheetId="0" hidden="1">0</definedName>
    <definedName name="solver_rhs1" localSheetId="2" hidden="1">0</definedName>
    <definedName name="solver_rhs1" localSheetId="1" hidden="1">0</definedName>
    <definedName name="solver_rhs10" localSheetId="2" hidden="1">'Euro Elastique'!$E$36</definedName>
    <definedName name="solver_rhs11" localSheetId="2" hidden="1">'Euro Elastique'!$E$37</definedName>
    <definedName name="solver_rhs12" localSheetId="2" hidden="1">ακέραιος</definedName>
    <definedName name="solver_rhs13" localSheetId="2" hidden="1">'Euro Elastique'!$E$38</definedName>
    <definedName name="solver_rhs14" localSheetId="2" hidden="1">δυαδικός</definedName>
    <definedName name="solver_rhs2" localSheetId="0" hidden="1">Dunlop!$E$26:$E$28</definedName>
    <definedName name="solver_rhs2" localSheetId="2" hidden="1">'Euro Elastique'!$E$27</definedName>
    <definedName name="solver_rhs2" localSheetId="1" hidden="1">Michelin!$E$27</definedName>
    <definedName name="solver_rhs3" localSheetId="0" hidden="1">Dunlop!$E$30:$E$32</definedName>
    <definedName name="solver_rhs3" localSheetId="2" hidden="1">'Euro Elastique'!$E$28</definedName>
    <definedName name="solver_rhs3" localSheetId="1" hidden="1">Michelin!$E$26</definedName>
    <definedName name="solver_rhs4" localSheetId="0" hidden="1">Dunlop!$E$32</definedName>
    <definedName name="solver_rhs4" localSheetId="2" hidden="1">'Euro Elastique'!$E$29</definedName>
    <definedName name="solver_rhs4" localSheetId="1" hidden="1">Michelin!$E$29</definedName>
    <definedName name="solver_rhs5" localSheetId="0" hidden="1">Dunlop!$E$32</definedName>
    <definedName name="solver_rhs5" localSheetId="2" hidden="1">'Euro Elastique'!$E$30</definedName>
    <definedName name="solver_rhs5" localSheetId="1" hidden="1">Michelin!$E$30</definedName>
    <definedName name="solver_rhs6" localSheetId="0" hidden="1">Dunlop!$E$32</definedName>
    <definedName name="solver_rhs6" localSheetId="2" hidden="1">'Euro Elastique'!$E$31</definedName>
    <definedName name="solver_rhs6" localSheetId="1" hidden="1">Michelin!$E$31</definedName>
    <definedName name="solver_rhs7" localSheetId="0" hidden="1">Dunlop!$E$32</definedName>
    <definedName name="solver_rhs7" localSheetId="2" hidden="1">'Euro Elastique'!$E$33</definedName>
    <definedName name="solver_rhs7" localSheetId="1" hidden="1">Michelin!$E$31</definedName>
    <definedName name="solver_rhs8" localSheetId="2" hidden="1">'Euro Elastique'!$E$34</definedName>
    <definedName name="solver_rhs9" localSheetId="2" hidden="1">'Euro Elastique'!$E$35</definedName>
    <definedName name="solver_rlx" localSheetId="0" hidden="1">2</definedName>
    <definedName name="solver_rlx" localSheetId="2" hidden="1">2</definedName>
    <definedName name="solver_rlx" localSheetId="1" hidden="1">2</definedName>
    <definedName name="solver_rsd" localSheetId="0" hidden="1">0</definedName>
    <definedName name="solver_rsd" localSheetId="2" hidden="1">0</definedName>
    <definedName name="solver_rsd" localSheetId="1" hidden="1">0</definedName>
    <definedName name="solver_scl" localSheetId="0" hidden="1">1</definedName>
    <definedName name="solver_scl" localSheetId="2" hidden="1">1</definedName>
    <definedName name="solver_scl" localSheetId="1" hidden="1">1</definedName>
    <definedName name="solver_sho" localSheetId="0" hidden="1">2</definedName>
    <definedName name="solver_sho" localSheetId="2" hidden="1">2</definedName>
    <definedName name="solver_sho" localSheetId="1" hidden="1">2</definedName>
    <definedName name="solver_ssz" localSheetId="0" hidden="1">100</definedName>
    <definedName name="solver_ssz" localSheetId="2" hidden="1">100</definedName>
    <definedName name="solver_ssz" localSheetId="1" hidden="1">100</definedName>
    <definedName name="solver_tim" localSheetId="0" hidden="1">2147483647</definedName>
    <definedName name="solver_tim" localSheetId="2" hidden="1">2147483647</definedName>
    <definedName name="solver_tim" localSheetId="1" hidden="1">2147483647</definedName>
    <definedName name="solver_tol" localSheetId="0" hidden="1">0.01</definedName>
    <definedName name="solver_tol" localSheetId="2" hidden="1">0.01</definedName>
    <definedName name="solver_tol" localSheetId="1" hidden="1">0.01</definedName>
    <definedName name="solver_typ" localSheetId="0" hidden="1">2</definedName>
    <definedName name="solver_typ" localSheetId="2" hidden="1">2</definedName>
    <definedName name="solver_typ" localSheetId="1" hidden="1">2</definedName>
    <definedName name="solver_val" localSheetId="0" hidden="1">0</definedName>
    <definedName name="solver_val" localSheetId="2" hidden="1">0</definedName>
    <definedName name="solver_val" localSheetId="1" hidden="1">0</definedName>
    <definedName name="solver_ver" localSheetId="0" hidden="1">3</definedName>
    <definedName name="solver_ver" localSheetId="2" hidden="1">3</definedName>
    <definedName name="solver_ver" localSheetId="1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J11" i="1" s="1"/>
  <c r="E25" i="3" l="1"/>
  <c r="J18" i="3"/>
  <c r="J19" i="3"/>
  <c r="J20" i="3"/>
  <c r="J21" i="3"/>
  <c r="J17" i="3"/>
  <c r="C33" i="3"/>
  <c r="D22" i="3"/>
  <c r="E22" i="3"/>
  <c r="F22" i="3"/>
  <c r="G22" i="3"/>
  <c r="H22" i="3"/>
  <c r="C22" i="3"/>
  <c r="I22" i="3"/>
  <c r="E31" i="3"/>
  <c r="E30" i="3"/>
  <c r="E29" i="3"/>
  <c r="E28" i="3"/>
  <c r="E27" i="3"/>
  <c r="E38" i="3" l="1"/>
  <c r="C38" i="3"/>
  <c r="E37" i="3"/>
  <c r="C37" i="3"/>
  <c r="E36" i="3"/>
  <c r="C36" i="3"/>
  <c r="E35" i="3"/>
  <c r="C35" i="3"/>
  <c r="E34" i="3"/>
  <c r="C34" i="3"/>
  <c r="E33" i="3"/>
  <c r="C28" i="3"/>
  <c r="C29" i="3"/>
  <c r="C30" i="3"/>
  <c r="C31" i="3"/>
  <c r="C27" i="3"/>
  <c r="C25" i="3"/>
  <c r="G12" i="3"/>
  <c r="D12" i="3"/>
  <c r="C31" i="2"/>
  <c r="C30" i="2"/>
  <c r="C29" i="2"/>
  <c r="E31" i="2"/>
  <c r="E30" i="2"/>
  <c r="E29" i="2"/>
  <c r="C27" i="2"/>
  <c r="C26" i="2"/>
  <c r="E27" i="2"/>
  <c r="E26" i="2"/>
  <c r="C24" i="2"/>
  <c r="J11" i="2" s="1"/>
  <c r="G12" i="2"/>
  <c r="D12" i="2"/>
  <c r="E27" i="1"/>
  <c r="E32" i="1" l="1"/>
  <c r="E31" i="1"/>
  <c r="C32" i="1"/>
  <c r="C31" i="1"/>
  <c r="E30" i="1"/>
  <c r="C30" i="1"/>
  <c r="E28" i="1"/>
  <c r="C28" i="1"/>
  <c r="C27" i="1"/>
  <c r="E26" i="1"/>
  <c r="C26" i="1"/>
  <c r="G12" i="1"/>
  <c r="D12" i="1"/>
</calcChain>
</file>

<file path=xl/sharedStrings.xml><?xml version="1.0" encoding="utf-8"?>
<sst xmlns="http://schemas.openxmlformats.org/spreadsheetml/2006/main" count="146" uniqueCount="37">
  <si>
    <t>ΕΡΓΟΣΤΑΣΙΑ</t>
  </si>
  <si>
    <t>ΑΓΟΡΕΣ</t>
  </si>
  <si>
    <t>ΛΕΜΑΝ</t>
  </si>
  <si>
    <t>ΝΑΝΣΙ</t>
  </si>
  <si>
    <t>ΠΟΥΑΤΙΕ</t>
  </si>
  <si>
    <t>ΛΙΟΝ</t>
  </si>
  <si>
    <t>ΝΑΝΤ</t>
  </si>
  <si>
    <t>ΜΗΝΙΑΙΑ ΖΗΤΗΣΗ</t>
  </si>
  <si>
    <t>ΚΟΣΤΟΣ ΠΑΡΑΓΩΓΗΣ &amp; ΜΕΤΑΦΟΡΑΣ (x1000 EUR)</t>
  </si>
  <si>
    <t>x1000 ΜΟΝΑΔΕΣ</t>
  </si>
  <si>
    <t>ΣΥΝΟΛΑ</t>
  </si>
  <si>
    <t>ΠΑΡΙΣΙ</t>
  </si>
  <si>
    <t>ΜΑΣΣΑΛΙΑ</t>
  </si>
  <si>
    <t>ΡΟΥΕΝ</t>
  </si>
  <si>
    <t>ΡΕΜ</t>
  </si>
  <si>
    <t>ΛΙΜΟΖ</t>
  </si>
  <si>
    <t>ΝΙΜ</t>
  </si>
  <si>
    <t xml:space="preserve">ΠΑΡΑΓΩΓΙΚΗ </t>
  </si>
  <si>
    <t>ΙΚΑΝΟΤΗΤΑ</t>
  </si>
  <si>
    <t>ΣΤΑΘΕΡΟ</t>
  </si>
  <si>
    <t>ΜΗΝΙΑΙΟ</t>
  </si>
  <si>
    <t>ΚΟΣΤΟΣ</t>
  </si>
  <si>
    <t>ΠΟΣΟΤΗΤΑ ΠΑΡΑΓΩΓΗΣ &amp; ΜΕΤΑΦΟΡΑΣ (x1000 ΜΟΝΑΔΕΣ)</t>
  </si>
  <si>
    <t>ΑΝΤΙΚΕΙΜΕΝΙΚΗ</t>
  </si>
  <si>
    <t>ΣΥΝΑΡΤΗΣΗ Ζ =</t>
  </si>
  <si>
    <t>ΠΕΡΙΟΡΙΣΜΟΙ</t>
  </si>
  <si>
    <t>&lt;=</t>
  </si>
  <si>
    <t>=</t>
  </si>
  <si>
    <t>NAI ή ΟΧΙ</t>
  </si>
  <si>
    <t>&lt;</t>
  </si>
  <si>
    <t>[ = 27220 (Κόστος Dunlop) + 21665 (Κόστος Michelin) ]</t>
  </si>
  <si>
    <r>
      <t xml:space="preserve">ΕΡΓΟΣΤΑΣΙΑ </t>
    </r>
    <r>
      <rPr>
        <b/>
        <sz val="11"/>
        <color rgb="FFFF0000"/>
        <rFont val="Calibri"/>
        <family val="2"/>
        <scheme val="minor"/>
      </rPr>
      <t>i</t>
    </r>
  </si>
  <si>
    <r>
      <t xml:space="preserve">ΜΗΝΙΑΙΑ ΖΗΤΗΣΗ </t>
    </r>
    <r>
      <rPr>
        <sz val="11"/>
        <color rgb="FFFF0000"/>
        <rFont val="Calibri"/>
        <family val="2"/>
        <scheme val="minor"/>
      </rPr>
      <t>Dj</t>
    </r>
  </si>
  <si>
    <r>
      <t xml:space="preserve">ΚΟΣΤΟΣ ΠΑΡΑΓΩΓΗΣ &amp; ΜΕΤΑΦΟΡΑΣ (x1000 EUR) </t>
    </r>
    <r>
      <rPr>
        <b/>
        <sz val="11"/>
        <color rgb="FFFF0000"/>
        <rFont val="Calibri"/>
        <family val="2"/>
        <scheme val="minor"/>
      </rPr>
      <t>Cij</t>
    </r>
  </si>
  <si>
    <r>
      <t xml:space="preserve">ΙΚΑΝΟΤΗΤΑ </t>
    </r>
    <r>
      <rPr>
        <sz val="11"/>
        <color rgb="FFFF0000"/>
        <rFont val="Calibri"/>
        <family val="2"/>
        <scheme val="minor"/>
      </rPr>
      <t>Ki</t>
    </r>
  </si>
  <si>
    <r>
      <t xml:space="preserve">ΑΓΟΡΕΣ </t>
    </r>
    <r>
      <rPr>
        <b/>
        <sz val="11"/>
        <color rgb="FFFF0000"/>
        <rFont val="Calibri"/>
        <family val="2"/>
        <scheme val="minor"/>
      </rPr>
      <t>j</t>
    </r>
  </si>
  <si>
    <r>
      <t xml:space="preserve">ΠΟΣΟΤΗΤΑ ΠΑΡΑΓΩΓΗΣ &amp; ΜΕΤΑΦΟΡΑΣ (x1000 ΜΟΝΑΔΕΣ) </t>
    </r>
    <r>
      <rPr>
        <b/>
        <sz val="11"/>
        <color rgb="FFFF0000"/>
        <rFont val="Calibri"/>
        <family val="2"/>
        <scheme val="minor"/>
      </rPr>
      <t>Xij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</si>
</sst>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C00000"/>
      <name val="Calibri"/>
      <family val="2"/>
      <charset val="161"/>
      <scheme val="minor"/>
    </font>
    <font>
      <b/>
      <sz val="11"/>
      <color rgb="FF002060"/>
      <name val="Calibri"/>
      <family val="2"/>
      <charset val="161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tabSelected="1" topLeftCell="A14" zoomScale="210" zoomScaleNormal="210" workbookViewId="0">
      <selection activeCell="J11" sqref="J11"/>
    </sheetView>
  </sheetViews>
  <sheetFormatPr defaultColWidth="9.140625" defaultRowHeight="15" x14ac:dyDescent="0.25"/>
  <cols>
    <col min="1" max="1" width="3.7109375" style="1" customWidth="1"/>
    <col min="2" max="2" width="19" style="1" bestFit="1" customWidth="1"/>
    <col min="3" max="8" width="10.7109375" style="1" customWidth="1"/>
    <col min="9" max="9" width="15.5703125" style="1" bestFit="1" customWidth="1"/>
    <col min="10" max="10" width="15.7109375" style="1" customWidth="1"/>
    <col min="11" max="16384" width="9.140625" style="1"/>
  </cols>
  <sheetData>
    <row r="2" spans="2:10" x14ac:dyDescent="0.25">
      <c r="C2" s="107" t="s">
        <v>35</v>
      </c>
      <c r="D2" s="108"/>
      <c r="E2" s="108"/>
      <c r="F2" s="108"/>
      <c r="G2" s="108"/>
      <c r="H2" s="109"/>
      <c r="I2" s="6" t="s">
        <v>17</v>
      </c>
      <c r="J2" s="6" t="s">
        <v>19</v>
      </c>
    </row>
    <row r="3" spans="2:10" x14ac:dyDescent="0.25">
      <c r="C3" s="107" t="s">
        <v>33</v>
      </c>
      <c r="D3" s="108"/>
      <c r="E3" s="108"/>
      <c r="F3" s="108"/>
      <c r="G3" s="108"/>
      <c r="H3" s="109"/>
      <c r="I3" s="3" t="s">
        <v>34</v>
      </c>
      <c r="J3" s="3" t="s">
        <v>20</v>
      </c>
    </row>
    <row r="4" spans="2:10" x14ac:dyDescent="0.25">
      <c r="B4" s="2" t="s">
        <v>31</v>
      </c>
      <c r="C4" s="18" t="s">
        <v>11</v>
      </c>
      <c r="D4" s="19" t="s">
        <v>12</v>
      </c>
      <c r="E4" s="20" t="s">
        <v>13</v>
      </c>
      <c r="F4" s="23" t="s">
        <v>14</v>
      </c>
      <c r="G4" s="23" t="s">
        <v>15</v>
      </c>
      <c r="H4" s="23" t="s">
        <v>16</v>
      </c>
      <c r="I4" s="4" t="s">
        <v>9</v>
      </c>
      <c r="J4" s="4" t="s">
        <v>21</v>
      </c>
    </row>
    <row r="5" spans="2:10" x14ac:dyDescent="0.25">
      <c r="B5" s="16" t="s">
        <v>2</v>
      </c>
      <c r="C5" s="24">
        <v>1675</v>
      </c>
      <c r="D5" s="24">
        <v>400</v>
      </c>
      <c r="E5" s="25">
        <v>685</v>
      </c>
      <c r="F5" s="10">
        <v>1630</v>
      </c>
      <c r="G5" s="10">
        <v>1160</v>
      </c>
      <c r="H5" s="11">
        <v>2800</v>
      </c>
      <c r="I5" s="56">
        <v>16</v>
      </c>
      <c r="J5" s="6">
        <v>7800</v>
      </c>
    </row>
    <row r="6" spans="2:10" x14ac:dyDescent="0.25">
      <c r="B6" s="17" t="s">
        <v>3</v>
      </c>
      <c r="C6" s="26">
        <v>380</v>
      </c>
      <c r="D6" s="26">
        <v>1355</v>
      </c>
      <c r="E6" s="27">
        <v>543</v>
      </c>
      <c r="F6" s="12">
        <v>1045</v>
      </c>
      <c r="G6" s="12">
        <v>665</v>
      </c>
      <c r="H6" s="13">
        <v>2321</v>
      </c>
      <c r="I6" s="57">
        <v>20</v>
      </c>
      <c r="J6" s="3">
        <v>4250</v>
      </c>
    </row>
    <row r="7" spans="2:10" x14ac:dyDescent="0.25">
      <c r="B7" s="17" t="s">
        <v>4</v>
      </c>
      <c r="C7" s="26">
        <v>922</v>
      </c>
      <c r="D7" s="26">
        <v>1646</v>
      </c>
      <c r="E7" s="27">
        <v>700</v>
      </c>
      <c r="F7" s="12">
        <v>508</v>
      </c>
      <c r="G7" s="12">
        <v>311</v>
      </c>
      <c r="H7" s="13">
        <v>1797</v>
      </c>
      <c r="I7" s="57">
        <v>30</v>
      </c>
      <c r="J7" s="3">
        <v>2350</v>
      </c>
    </row>
    <row r="8" spans="2:10" x14ac:dyDescent="0.25">
      <c r="B8" s="21" t="s">
        <v>5</v>
      </c>
      <c r="C8" s="12">
        <v>1460</v>
      </c>
      <c r="D8" s="12">
        <v>1940</v>
      </c>
      <c r="E8" s="13">
        <v>970</v>
      </c>
      <c r="F8" s="28">
        <v>100</v>
      </c>
      <c r="G8" s="28">
        <v>495</v>
      </c>
      <c r="H8" s="29">
        <v>1200</v>
      </c>
      <c r="I8" s="40">
        <v>22</v>
      </c>
      <c r="J8" s="3">
        <v>3650</v>
      </c>
    </row>
    <row r="9" spans="2:10" x14ac:dyDescent="0.25">
      <c r="B9" s="22" t="s">
        <v>6</v>
      </c>
      <c r="C9" s="14">
        <v>1925</v>
      </c>
      <c r="D9" s="14">
        <v>2400</v>
      </c>
      <c r="E9" s="15">
        <v>1425</v>
      </c>
      <c r="F9" s="30">
        <v>500</v>
      </c>
      <c r="G9" s="30">
        <v>950</v>
      </c>
      <c r="H9" s="31">
        <v>800</v>
      </c>
      <c r="I9" s="41">
        <v>25</v>
      </c>
      <c r="J9" s="4">
        <v>5150</v>
      </c>
    </row>
    <row r="10" spans="2:10" ht="15.75" thickBot="1" x14ac:dyDescent="0.3">
      <c r="B10" s="3" t="s">
        <v>32</v>
      </c>
      <c r="C10" s="53">
        <v>10</v>
      </c>
      <c r="D10" s="54">
        <v>8</v>
      </c>
      <c r="E10" s="55">
        <v>14</v>
      </c>
      <c r="F10" s="12">
        <v>6</v>
      </c>
      <c r="G10" s="12">
        <v>7</v>
      </c>
      <c r="H10" s="13">
        <v>11</v>
      </c>
    </row>
    <row r="11" spans="2:10" ht="15.75" thickBot="1" x14ac:dyDescent="0.3">
      <c r="B11" s="4" t="s">
        <v>9</v>
      </c>
      <c r="C11" s="91"/>
      <c r="D11" s="92"/>
      <c r="E11" s="93"/>
      <c r="F11" s="14"/>
      <c r="G11" s="14"/>
      <c r="H11" s="15"/>
      <c r="J11" s="102">
        <f>C24+J5+J6</f>
        <v>27220</v>
      </c>
    </row>
    <row r="12" spans="2:10" x14ac:dyDescent="0.25">
      <c r="B12" s="5" t="s">
        <v>10</v>
      </c>
      <c r="C12" s="7"/>
      <c r="D12" s="8">
        <f>SUM(C10:E10)</f>
        <v>32</v>
      </c>
      <c r="E12" s="9"/>
      <c r="F12" s="7"/>
      <c r="G12" s="8">
        <f>SUM(F10:H10)</f>
        <v>24</v>
      </c>
      <c r="H12" s="9"/>
    </row>
    <row r="14" spans="2:10" x14ac:dyDescent="0.25">
      <c r="C14" s="107" t="s">
        <v>35</v>
      </c>
      <c r="D14" s="108"/>
      <c r="E14" s="108"/>
      <c r="F14" s="108"/>
      <c r="G14" s="108"/>
      <c r="H14" s="109"/>
    </row>
    <row r="15" spans="2:10" x14ac:dyDescent="0.25">
      <c r="C15" s="107" t="s">
        <v>36</v>
      </c>
      <c r="D15" s="108"/>
      <c r="E15" s="108"/>
      <c r="F15" s="108"/>
      <c r="G15" s="108"/>
      <c r="H15" s="109"/>
    </row>
    <row r="16" spans="2:10" x14ac:dyDescent="0.25">
      <c r="B16" s="2" t="s">
        <v>31</v>
      </c>
      <c r="C16" s="18" t="s">
        <v>11</v>
      </c>
      <c r="D16" s="19" t="s">
        <v>12</v>
      </c>
      <c r="E16" s="20" t="s">
        <v>13</v>
      </c>
      <c r="F16" s="32" t="s">
        <v>14</v>
      </c>
      <c r="G16" s="23" t="s">
        <v>15</v>
      </c>
      <c r="H16" s="33" t="s">
        <v>16</v>
      </c>
    </row>
    <row r="17" spans="2:8" x14ac:dyDescent="0.25">
      <c r="B17" s="16" t="s">
        <v>2</v>
      </c>
      <c r="C17" s="34">
        <v>0</v>
      </c>
      <c r="D17" s="34">
        <v>8</v>
      </c>
      <c r="E17" s="35">
        <v>4</v>
      </c>
      <c r="F17" s="10">
        <v>0</v>
      </c>
      <c r="G17" s="10">
        <v>0</v>
      </c>
      <c r="H17" s="11">
        <v>0</v>
      </c>
    </row>
    <row r="18" spans="2:8" x14ac:dyDescent="0.25">
      <c r="B18" s="17" t="s">
        <v>3</v>
      </c>
      <c r="C18" s="36">
        <v>10</v>
      </c>
      <c r="D18" s="36">
        <v>0</v>
      </c>
      <c r="E18" s="37">
        <v>10</v>
      </c>
      <c r="F18" s="12">
        <v>0</v>
      </c>
      <c r="G18" s="12">
        <v>0</v>
      </c>
      <c r="H18" s="13">
        <v>0</v>
      </c>
    </row>
    <row r="19" spans="2:8" x14ac:dyDescent="0.25">
      <c r="B19" s="17" t="s">
        <v>4</v>
      </c>
      <c r="C19" s="36">
        <v>0</v>
      </c>
      <c r="D19" s="36">
        <v>0</v>
      </c>
      <c r="E19" s="37">
        <v>0</v>
      </c>
      <c r="F19" s="12">
        <v>0</v>
      </c>
      <c r="G19" s="12">
        <v>0</v>
      </c>
      <c r="H19" s="13">
        <v>0</v>
      </c>
    </row>
    <row r="20" spans="2:8" x14ac:dyDescent="0.25">
      <c r="B20" s="21" t="s">
        <v>5</v>
      </c>
      <c r="C20" s="12">
        <v>0</v>
      </c>
      <c r="D20" s="12">
        <v>0</v>
      </c>
      <c r="E20" s="13">
        <v>0</v>
      </c>
      <c r="F20" s="36">
        <v>0</v>
      </c>
      <c r="G20" s="36">
        <v>0</v>
      </c>
      <c r="H20" s="37">
        <v>0</v>
      </c>
    </row>
    <row r="21" spans="2:8" x14ac:dyDescent="0.25">
      <c r="B21" s="22" t="s">
        <v>6</v>
      </c>
      <c r="C21" s="14">
        <v>0</v>
      </c>
      <c r="D21" s="14">
        <v>0</v>
      </c>
      <c r="E21" s="15">
        <v>0</v>
      </c>
      <c r="F21" s="38">
        <v>0</v>
      </c>
      <c r="G21" s="38">
        <v>0</v>
      </c>
      <c r="H21" s="39">
        <v>0</v>
      </c>
    </row>
    <row r="23" spans="2:8" ht="15.75" thickBot="1" x14ac:dyDescent="0.3">
      <c r="B23" s="1" t="s">
        <v>23</v>
      </c>
    </row>
    <row r="24" spans="2:8" ht="15.75" thickBot="1" x14ac:dyDescent="0.3">
      <c r="B24" s="1" t="s">
        <v>24</v>
      </c>
      <c r="C24" s="99">
        <f>C5*C17+D5*D17+E5*E17+C6*C18+D6*D18+E6*E18+C7*C19+D7*D19+E7*E19</f>
        <v>15170</v>
      </c>
    </row>
    <row r="25" spans="2:8" ht="15.75" thickBot="1" x14ac:dyDescent="0.3"/>
    <row r="26" spans="2:8" x14ac:dyDescent="0.25">
      <c r="B26" s="1" t="s">
        <v>25</v>
      </c>
      <c r="C26" s="96">
        <f>C17+D17+E17</f>
        <v>12</v>
      </c>
      <c r="D26" s="42" t="s">
        <v>26</v>
      </c>
      <c r="E26" s="47">
        <f>I5</f>
        <v>16</v>
      </c>
    </row>
    <row r="27" spans="2:8" x14ac:dyDescent="0.25">
      <c r="C27" s="97">
        <f>C18+D18+E18</f>
        <v>20</v>
      </c>
      <c r="D27" s="12" t="s">
        <v>26</v>
      </c>
      <c r="E27" s="48">
        <f>I6</f>
        <v>20</v>
      </c>
    </row>
    <row r="28" spans="2:8" ht="15.75" thickBot="1" x14ac:dyDescent="0.3">
      <c r="C28" s="98">
        <f>C19+D19+E19</f>
        <v>0</v>
      </c>
      <c r="D28" s="43" t="s">
        <v>26</v>
      </c>
      <c r="E28" s="49">
        <f>I7</f>
        <v>30</v>
      </c>
    </row>
    <row r="29" spans="2:8" ht="15.75" thickBot="1" x14ac:dyDescent="0.3"/>
    <row r="30" spans="2:8" x14ac:dyDescent="0.25">
      <c r="C30" s="96">
        <f>C17+C18+C19</f>
        <v>10</v>
      </c>
      <c r="D30" s="44" t="s">
        <v>27</v>
      </c>
      <c r="E30" s="50">
        <f>C10</f>
        <v>10</v>
      </c>
    </row>
    <row r="31" spans="2:8" x14ac:dyDescent="0.25">
      <c r="C31" s="97">
        <f>D17+D18+D19</f>
        <v>8</v>
      </c>
      <c r="D31" s="45" t="s">
        <v>27</v>
      </c>
      <c r="E31" s="51">
        <f>D10</f>
        <v>8</v>
      </c>
    </row>
    <row r="32" spans="2:8" ht="15.75" thickBot="1" x14ac:dyDescent="0.3">
      <c r="C32" s="98">
        <f>E17+E18+E19</f>
        <v>14</v>
      </c>
      <c r="D32" s="46" t="s">
        <v>27</v>
      </c>
      <c r="E32" s="52">
        <f>E10</f>
        <v>14</v>
      </c>
    </row>
  </sheetData>
  <mergeCells count="4">
    <mergeCell ref="C15:H15"/>
    <mergeCell ref="C3:H3"/>
    <mergeCell ref="C2:H2"/>
    <mergeCell ref="C14:H14"/>
  </mergeCells>
  <pageMargins left="0.7" right="0.7" top="0.75" bottom="0.75" header="0.3" footer="0.3"/>
  <pageSetup paperSize="9" orientation="portrait" r:id="rId1"/>
  <ignoredErrors>
    <ignoredError sqref="D12 G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1"/>
  <sheetViews>
    <sheetView zoomScale="90" zoomScaleNormal="90" workbookViewId="0">
      <selection activeCell="C24" sqref="C24"/>
    </sheetView>
  </sheetViews>
  <sheetFormatPr defaultColWidth="9.140625" defaultRowHeight="15" x14ac:dyDescent="0.25"/>
  <cols>
    <col min="1" max="1" width="3.7109375" style="1" customWidth="1"/>
    <col min="2" max="2" width="16.5703125" style="1" bestFit="1" customWidth="1"/>
    <col min="3" max="8" width="10.7109375" style="1" customWidth="1"/>
    <col min="9" max="9" width="15.5703125" style="1" bestFit="1" customWidth="1"/>
    <col min="10" max="10" width="15.7109375" style="1" customWidth="1"/>
    <col min="11" max="16384" width="9.140625" style="1"/>
  </cols>
  <sheetData>
    <row r="2" spans="2:10" x14ac:dyDescent="0.25">
      <c r="C2" s="107" t="s">
        <v>1</v>
      </c>
      <c r="D2" s="108"/>
      <c r="E2" s="108"/>
      <c r="F2" s="108"/>
      <c r="G2" s="108"/>
      <c r="H2" s="108"/>
      <c r="I2" s="6" t="s">
        <v>17</v>
      </c>
      <c r="J2" s="6" t="s">
        <v>19</v>
      </c>
    </row>
    <row r="3" spans="2:10" x14ac:dyDescent="0.25">
      <c r="C3" s="104" t="s">
        <v>8</v>
      </c>
      <c r="D3" s="105"/>
      <c r="E3" s="105"/>
      <c r="F3" s="105"/>
      <c r="G3" s="105"/>
      <c r="H3" s="105"/>
      <c r="I3" s="3" t="s">
        <v>18</v>
      </c>
      <c r="J3" s="3" t="s">
        <v>20</v>
      </c>
    </row>
    <row r="4" spans="2:10" x14ac:dyDescent="0.25">
      <c r="B4" s="2" t="s">
        <v>0</v>
      </c>
      <c r="C4" s="18" t="s">
        <v>11</v>
      </c>
      <c r="D4" s="19" t="s">
        <v>12</v>
      </c>
      <c r="E4" s="20" t="s">
        <v>13</v>
      </c>
      <c r="F4" s="23" t="s">
        <v>14</v>
      </c>
      <c r="G4" s="23" t="s">
        <v>15</v>
      </c>
      <c r="H4" s="23" t="s">
        <v>16</v>
      </c>
      <c r="I4" s="4" t="s">
        <v>9</v>
      </c>
      <c r="J4" s="4" t="s">
        <v>21</v>
      </c>
    </row>
    <row r="5" spans="2:10" x14ac:dyDescent="0.25">
      <c r="B5" s="16" t="s">
        <v>2</v>
      </c>
      <c r="C5" s="24">
        <v>1675</v>
      </c>
      <c r="D5" s="24">
        <v>400</v>
      </c>
      <c r="E5" s="25">
        <v>685</v>
      </c>
      <c r="F5" s="10">
        <v>1630</v>
      </c>
      <c r="G5" s="10">
        <v>1160</v>
      </c>
      <c r="H5" s="11">
        <v>2800</v>
      </c>
      <c r="I5" s="56">
        <v>16</v>
      </c>
      <c r="J5" s="6">
        <v>7800</v>
      </c>
    </row>
    <row r="6" spans="2:10" x14ac:dyDescent="0.25">
      <c r="B6" s="17" t="s">
        <v>3</v>
      </c>
      <c r="C6" s="26">
        <v>380</v>
      </c>
      <c r="D6" s="26">
        <v>1355</v>
      </c>
      <c r="E6" s="27">
        <v>543</v>
      </c>
      <c r="F6" s="12">
        <v>1045</v>
      </c>
      <c r="G6" s="12">
        <v>665</v>
      </c>
      <c r="H6" s="13">
        <v>2321</v>
      </c>
      <c r="I6" s="57">
        <v>20</v>
      </c>
      <c r="J6" s="3">
        <v>4250</v>
      </c>
    </row>
    <row r="7" spans="2:10" x14ac:dyDescent="0.25">
      <c r="B7" s="17" t="s">
        <v>4</v>
      </c>
      <c r="C7" s="26">
        <v>922</v>
      </c>
      <c r="D7" s="26">
        <v>1646</v>
      </c>
      <c r="E7" s="27">
        <v>700</v>
      </c>
      <c r="F7" s="12">
        <v>508</v>
      </c>
      <c r="G7" s="12">
        <v>311</v>
      </c>
      <c r="H7" s="13">
        <v>1797</v>
      </c>
      <c r="I7" s="57">
        <v>30</v>
      </c>
      <c r="J7" s="3">
        <v>2350</v>
      </c>
    </row>
    <row r="8" spans="2:10" x14ac:dyDescent="0.25">
      <c r="B8" s="21" t="s">
        <v>5</v>
      </c>
      <c r="C8" s="12">
        <v>1460</v>
      </c>
      <c r="D8" s="12">
        <v>1940</v>
      </c>
      <c r="E8" s="13">
        <v>970</v>
      </c>
      <c r="F8" s="28">
        <v>100</v>
      </c>
      <c r="G8" s="28">
        <v>495</v>
      </c>
      <c r="H8" s="29">
        <v>1200</v>
      </c>
      <c r="I8" s="60">
        <v>22</v>
      </c>
      <c r="J8" s="3">
        <v>3650</v>
      </c>
    </row>
    <row r="9" spans="2:10" x14ac:dyDescent="0.25">
      <c r="B9" s="22" t="s">
        <v>6</v>
      </c>
      <c r="C9" s="14">
        <v>1925</v>
      </c>
      <c r="D9" s="14">
        <v>2400</v>
      </c>
      <c r="E9" s="15">
        <v>1425</v>
      </c>
      <c r="F9" s="30">
        <v>500</v>
      </c>
      <c r="G9" s="30">
        <v>950</v>
      </c>
      <c r="H9" s="31">
        <v>800</v>
      </c>
      <c r="I9" s="61">
        <v>25</v>
      </c>
      <c r="J9" s="4">
        <v>5150</v>
      </c>
    </row>
    <row r="10" spans="2:10" ht="15.75" thickBot="1" x14ac:dyDescent="0.3">
      <c r="B10" s="3" t="s">
        <v>7</v>
      </c>
      <c r="C10" s="53">
        <v>10</v>
      </c>
      <c r="D10" s="54">
        <v>8</v>
      </c>
      <c r="E10" s="55">
        <v>14</v>
      </c>
      <c r="F10" s="58">
        <v>6</v>
      </c>
      <c r="G10" s="58">
        <v>7</v>
      </c>
      <c r="H10" s="59">
        <v>11</v>
      </c>
    </row>
    <row r="11" spans="2:10" ht="15.75" thickBot="1" x14ac:dyDescent="0.3">
      <c r="B11" s="4" t="s">
        <v>9</v>
      </c>
      <c r="C11" s="91"/>
      <c r="D11" s="92"/>
      <c r="E11" s="93"/>
      <c r="F11" s="94"/>
      <c r="G11" s="94"/>
      <c r="H11" s="95"/>
      <c r="J11" s="102">
        <f>C24+J8+J9</f>
        <v>21665</v>
      </c>
    </row>
    <row r="12" spans="2:10" x14ac:dyDescent="0.25">
      <c r="B12" s="5" t="s">
        <v>10</v>
      </c>
      <c r="C12" s="7"/>
      <c r="D12" s="8">
        <f>SUM(C10:E10)</f>
        <v>32</v>
      </c>
      <c r="E12" s="9"/>
      <c r="F12" s="7"/>
      <c r="G12" s="8">
        <f>SUM(F10:H10)</f>
        <v>24</v>
      </c>
      <c r="H12" s="9"/>
    </row>
    <row r="14" spans="2:10" x14ac:dyDescent="0.25">
      <c r="C14" s="107" t="s">
        <v>1</v>
      </c>
      <c r="D14" s="108"/>
      <c r="E14" s="108"/>
      <c r="F14" s="108"/>
      <c r="G14" s="108"/>
      <c r="H14" s="109"/>
    </row>
    <row r="15" spans="2:10" x14ac:dyDescent="0.25">
      <c r="C15" s="104" t="s">
        <v>22</v>
      </c>
      <c r="D15" s="105"/>
      <c r="E15" s="105"/>
      <c r="F15" s="105"/>
      <c r="G15" s="105"/>
      <c r="H15" s="106"/>
    </row>
    <row r="16" spans="2:10" x14ac:dyDescent="0.25">
      <c r="B16" s="2" t="s">
        <v>0</v>
      </c>
      <c r="C16" s="18" t="s">
        <v>11</v>
      </c>
      <c r="D16" s="19" t="s">
        <v>12</v>
      </c>
      <c r="E16" s="20" t="s">
        <v>13</v>
      </c>
      <c r="F16" s="32" t="s">
        <v>14</v>
      </c>
      <c r="G16" s="23" t="s">
        <v>15</v>
      </c>
      <c r="H16" s="33" t="s">
        <v>16</v>
      </c>
    </row>
    <row r="17" spans="2:8" x14ac:dyDescent="0.25">
      <c r="B17" s="16" t="s">
        <v>2</v>
      </c>
      <c r="C17" s="34">
        <v>0</v>
      </c>
      <c r="D17" s="34">
        <v>8</v>
      </c>
      <c r="E17" s="35">
        <v>4</v>
      </c>
      <c r="F17" s="10">
        <v>0</v>
      </c>
      <c r="G17" s="10">
        <v>0</v>
      </c>
      <c r="H17" s="11">
        <v>0</v>
      </c>
    </row>
    <row r="18" spans="2:8" x14ac:dyDescent="0.25">
      <c r="B18" s="17" t="s">
        <v>3</v>
      </c>
      <c r="C18" s="36">
        <v>10</v>
      </c>
      <c r="D18" s="36">
        <v>0</v>
      </c>
      <c r="E18" s="37">
        <v>10</v>
      </c>
      <c r="F18" s="12">
        <v>0</v>
      </c>
      <c r="G18" s="12">
        <v>0</v>
      </c>
      <c r="H18" s="13">
        <v>0</v>
      </c>
    </row>
    <row r="19" spans="2:8" x14ac:dyDescent="0.25">
      <c r="B19" s="17" t="s">
        <v>4</v>
      </c>
      <c r="C19" s="36">
        <v>0</v>
      </c>
      <c r="D19" s="36">
        <v>0</v>
      </c>
      <c r="E19" s="37">
        <v>0</v>
      </c>
      <c r="F19" s="12">
        <v>0</v>
      </c>
      <c r="G19" s="12">
        <v>0</v>
      </c>
      <c r="H19" s="13">
        <v>0</v>
      </c>
    </row>
    <row r="20" spans="2:8" x14ac:dyDescent="0.25">
      <c r="B20" s="21" t="s">
        <v>5</v>
      </c>
      <c r="C20" s="12">
        <v>0</v>
      </c>
      <c r="D20" s="12">
        <v>0</v>
      </c>
      <c r="E20" s="13">
        <v>0</v>
      </c>
      <c r="F20" s="36">
        <v>6</v>
      </c>
      <c r="G20" s="36">
        <v>7</v>
      </c>
      <c r="H20" s="37">
        <v>0</v>
      </c>
    </row>
    <row r="21" spans="2:8" x14ac:dyDescent="0.25">
      <c r="B21" s="22" t="s">
        <v>6</v>
      </c>
      <c r="C21" s="14">
        <v>0</v>
      </c>
      <c r="D21" s="14">
        <v>0</v>
      </c>
      <c r="E21" s="15">
        <v>0</v>
      </c>
      <c r="F21" s="38">
        <v>0</v>
      </c>
      <c r="G21" s="38">
        <v>0</v>
      </c>
      <c r="H21" s="39">
        <v>11</v>
      </c>
    </row>
    <row r="23" spans="2:8" ht="15.75" thickBot="1" x14ac:dyDescent="0.3">
      <c r="B23" s="1" t="s">
        <v>23</v>
      </c>
    </row>
    <row r="24" spans="2:8" ht="15.75" thickBot="1" x14ac:dyDescent="0.3">
      <c r="B24" s="1" t="s">
        <v>24</v>
      </c>
      <c r="C24" s="99">
        <f>F8*F20+G8*G20+H8*H20+F9*F21+G9*G21+H9*H21</f>
        <v>12865</v>
      </c>
    </row>
    <row r="25" spans="2:8" ht="15.75" thickBot="1" x14ac:dyDescent="0.3"/>
    <row r="26" spans="2:8" x14ac:dyDescent="0.25">
      <c r="B26" s="1" t="s">
        <v>25</v>
      </c>
      <c r="C26" s="96">
        <f>F20+G20+H20</f>
        <v>13</v>
      </c>
      <c r="D26" s="42" t="s">
        <v>26</v>
      </c>
      <c r="E26" s="47">
        <f>I8</f>
        <v>22</v>
      </c>
    </row>
    <row r="27" spans="2:8" ht="15.75" thickBot="1" x14ac:dyDescent="0.3">
      <c r="C27" s="98">
        <f>F21+G21+H21</f>
        <v>11</v>
      </c>
      <c r="D27" s="43" t="s">
        <v>26</v>
      </c>
      <c r="E27" s="49">
        <f>I9</f>
        <v>25</v>
      </c>
    </row>
    <row r="28" spans="2:8" ht="15.75" thickBot="1" x14ac:dyDescent="0.3"/>
    <row r="29" spans="2:8" x14ac:dyDescent="0.25">
      <c r="C29" s="96">
        <f>F20+F21</f>
        <v>6</v>
      </c>
      <c r="D29" s="44" t="s">
        <v>27</v>
      </c>
      <c r="E29" s="50">
        <f>F10</f>
        <v>6</v>
      </c>
    </row>
    <row r="30" spans="2:8" x14ac:dyDescent="0.25">
      <c r="C30" s="97">
        <f>G20+G21</f>
        <v>7</v>
      </c>
      <c r="D30" s="45" t="s">
        <v>27</v>
      </c>
      <c r="E30" s="51">
        <f>G10</f>
        <v>7</v>
      </c>
    </row>
    <row r="31" spans="2:8" ht="15.75" thickBot="1" x14ac:dyDescent="0.3">
      <c r="C31" s="98">
        <f>H20+H21</f>
        <v>11</v>
      </c>
      <c r="D31" s="46" t="s">
        <v>27</v>
      </c>
      <c r="E31" s="52">
        <f>H10</f>
        <v>11</v>
      </c>
    </row>
  </sheetData>
  <mergeCells count="4">
    <mergeCell ref="C2:H2"/>
    <mergeCell ref="C3:H3"/>
    <mergeCell ref="C14:H14"/>
    <mergeCell ref="C15:H15"/>
  </mergeCells>
  <pageMargins left="0.7" right="0.7" top="0.75" bottom="0.75" header="0.3" footer="0.3"/>
  <pageSetup paperSize="9" orientation="portrait" r:id="rId1"/>
  <ignoredErrors>
    <ignoredError sqref="D12 G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topLeftCell="A2" zoomScale="80" zoomScaleNormal="80" workbookViewId="0"/>
  </sheetViews>
  <sheetFormatPr defaultColWidth="9.140625" defaultRowHeight="15" x14ac:dyDescent="0.25"/>
  <cols>
    <col min="1" max="1" width="3.7109375" style="1" customWidth="1"/>
    <col min="2" max="2" width="16.5703125" style="1" bestFit="1" customWidth="1"/>
    <col min="3" max="8" width="10.7109375" style="1" customWidth="1"/>
    <col min="9" max="9" width="15.5703125" style="1" bestFit="1" customWidth="1"/>
    <col min="10" max="10" width="15.7109375" style="1" customWidth="1"/>
    <col min="11" max="16384" width="9.140625" style="1"/>
  </cols>
  <sheetData>
    <row r="2" spans="2:10" x14ac:dyDescent="0.25">
      <c r="C2" s="107" t="s">
        <v>1</v>
      </c>
      <c r="D2" s="108"/>
      <c r="E2" s="108"/>
      <c r="F2" s="108"/>
      <c r="G2" s="108"/>
      <c r="H2" s="108"/>
      <c r="I2" s="6" t="s">
        <v>17</v>
      </c>
      <c r="J2" s="6" t="s">
        <v>19</v>
      </c>
    </row>
    <row r="3" spans="2:10" x14ac:dyDescent="0.25">
      <c r="C3" s="104" t="s">
        <v>8</v>
      </c>
      <c r="D3" s="105"/>
      <c r="E3" s="105"/>
      <c r="F3" s="105"/>
      <c r="G3" s="105"/>
      <c r="H3" s="105"/>
      <c r="I3" s="3" t="s">
        <v>18</v>
      </c>
      <c r="J3" s="3" t="s">
        <v>20</v>
      </c>
    </row>
    <row r="4" spans="2:10" x14ac:dyDescent="0.25">
      <c r="B4" s="2" t="s">
        <v>0</v>
      </c>
      <c r="C4" s="65" t="s">
        <v>11</v>
      </c>
      <c r="D4" s="66" t="s">
        <v>12</v>
      </c>
      <c r="E4" s="67" t="s">
        <v>13</v>
      </c>
      <c r="F4" s="66" t="s">
        <v>14</v>
      </c>
      <c r="G4" s="66" t="s">
        <v>15</v>
      </c>
      <c r="H4" s="66" t="s">
        <v>16</v>
      </c>
      <c r="I4" s="4" t="s">
        <v>9</v>
      </c>
      <c r="J4" s="4" t="s">
        <v>21</v>
      </c>
    </row>
    <row r="5" spans="2:10" x14ac:dyDescent="0.25">
      <c r="B5" s="62" t="s">
        <v>2</v>
      </c>
      <c r="C5" s="71">
        <v>1675</v>
      </c>
      <c r="D5" s="71">
        <v>400</v>
      </c>
      <c r="E5" s="72">
        <v>685</v>
      </c>
      <c r="F5" s="71">
        <v>1630</v>
      </c>
      <c r="G5" s="71">
        <v>1160</v>
      </c>
      <c r="H5" s="72">
        <v>2800</v>
      </c>
      <c r="I5" s="70">
        <v>16</v>
      </c>
      <c r="J5" s="16">
        <v>7800</v>
      </c>
    </row>
    <row r="6" spans="2:10" x14ac:dyDescent="0.25">
      <c r="B6" s="63" t="s">
        <v>3</v>
      </c>
      <c r="C6" s="73">
        <v>380</v>
      </c>
      <c r="D6" s="73">
        <v>1355</v>
      </c>
      <c r="E6" s="74">
        <v>543</v>
      </c>
      <c r="F6" s="73">
        <v>1045</v>
      </c>
      <c r="G6" s="73">
        <v>665</v>
      </c>
      <c r="H6" s="74">
        <v>2321</v>
      </c>
      <c r="I6" s="68">
        <v>20</v>
      </c>
      <c r="J6" s="17">
        <v>4250</v>
      </c>
    </row>
    <row r="7" spans="2:10" x14ac:dyDescent="0.25">
      <c r="B7" s="63" t="s">
        <v>4</v>
      </c>
      <c r="C7" s="73">
        <v>922</v>
      </c>
      <c r="D7" s="73">
        <v>1646</v>
      </c>
      <c r="E7" s="74">
        <v>700</v>
      </c>
      <c r="F7" s="73">
        <v>508</v>
      </c>
      <c r="G7" s="73">
        <v>311</v>
      </c>
      <c r="H7" s="74">
        <v>1797</v>
      </c>
      <c r="I7" s="68">
        <v>30</v>
      </c>
      <c r="J7" s="17">
        <v>2350</v>
      </c>
    </row>
    <row r="8" spans="2:10" x14ac:dyDescent="0.25">
      <c r="B8" s="63" t="s">
        <v>5</v>
      </c>
      <c r="C8" s="73">
        <v>1460</v>
      </c>
      <c r="D8" s="73">
        <v>1940</v>
      </c>
      <c r="E8" s="74">
        <v>970</v>
      </c>
      <c r="F8" s="73">
        <v>100</v>
      </c>
      <c r="G8" s="73">
        <v>495</v>
      </c>
      <c r="H8" s="74">
        <v>1200</v>
      </c>
      <c r="I8" s="68">
        <v>22</v>
      </c>
      <c r="J8" s="17">
        <v>3650</v>
      </c>
    </row>
    <row r="9" spans="2:10" x14ac:dyDescent="0.25">
      <c r="B9" s="64" t="s">
        <v>6</v>
      </c>
      <c r="C9" s="75">
        <v>1925</v>
      </c>
      <c r="D9" s="75">
        <v>2400</v>
      </c>
      <c r="E9" s="76">
        <v>1425</v>
      </c>
      <c r="F9" s="75">
        <v>500</v>
      </c>
      <c r="G9" s="75">
        <v>950</v>
      </c>
      <c r="H9" s="76">
        <v>800</v>
      </c>
      <c r="I9" s="69">
        <v>25</v>
      </c>
      <c r="J9" s="77">
        <v>5150</v>
      </c>
    </row>
    <row r="10" spans="2:10" x14ac:dyDescent="0.25">
      <c r="B10" s="3" t="s">
        <v>7</v>
      </c>
      <c r="C10" s="85">
        <v>10</v>
      </c>
      <c r="D10" s="86">
        <v>8</v>
      </c>
      <c r="E10" s="87">
        <v>14</v>
      </c>
      <c r="F10" s="86">
        <v>6</v>
      </c>
      <c r="G10" s="86">
        <v>7</v>
      </c>
      <c r="H10" s="87">
        <v>11</v>
      </c>
    </row>
    <row r="11" spans="2:10" x14ac:dyDescent="0.25">
      <c r="B11" s="4" t="s">
        <v>9</v>
      </c>
      <c r="C11" s="88"/>
      <c r="D11" s="89"/>
      <c r="E11" s="90"/>
      <c r="F11" s="89"/>
      <c r="G11" s="89"/>
      <c r="H11" s="90"/>
      <c r="J11" s="83"/>
    </row>
    <row r="12" spans="2:10" x14ac:dyDescent="0.25">
      <c r="B12" s="5" t="s">
        <v>10</v>
      </c>
      <c r="C12" s="7"/>
      <c r="D12" s="8">
        <f>SUM(C10:E10)</f>
        <v>32</v>
      </c>
      <c r="E12" s="9"/>
      <c r="F12" s="7"/>
      <c r="G12" s="8">
        <f>SUM(F10:H10)</f>
        <v>24</v>
      </c>
      <c r="H12" s="9"/>
    </row>
    <row r="14" spans="2:10" x14ac:dyDescent="0.25">
      <c r="C14" s="107" t="s">
        <v>1</v>
      </c>
      <c r="D14" s="108"/>
      <c r="E14" s="108"/>
      <c r="F14" s="108"/>
      <c r="G14" s="108"/>
      <c r="H14" s="109"/>
    </row>
    <row r="15" spans="2:10" x14ac:dyDescent="0.25">
      <c r="C15" s="104" t="s">
        <v>22</v>
      </c>
      <c r="D15" s="105"/>
      <c r="E15" s="105"/>
      <c r="F15" s="105"/>
      <c r="G15" s="105"/>
      <c r="H15" s="106"/>
    </row>
    <row r="16" spans="2:10" x14ac:dyDescent="0.25">
      <c r="B16" s="2" t="s">
        <v>0</v>
      </c>
      <c r="C16" s="65" t="s">
        <v>11</v>
      </c>
      <c r="D16" s="66" t="s">
        <v>12</v>
      </c>
      <c r="E16" s="67" t="s">
        <v>13</v>
      </c>
      <c r="F16" s="65" t="s">
        <v>14</v>
      </c>
      <c r="G16" s="66" t="s">
        <v>15</v>
      </c>
      <c r="H16" s="67" t="s">
        <v>16</v>
      </c>
      <c r="I16" s="78" t="s">
        <v>28</v>
      </c>
    </row>
    <row r="17" spans="2:10" x14ac:dyDescent="0.25">
      <c r="B17" s="62" t="s">
        <v>2</v>
      </c>
      <c r="C17" s="34">
        <v>0</v>
      </c>
      <c r="D17" s="34">
        <v>8</v>
      </c>
      <c r="E17" s="35">
        <v>4</v>
      </c>
      <c r="F17" s="34">
        <v>0</v>
      </c>
      <c r="G17" s="34">
        <v>0</v>
      </c>
      <c r="H17" s="35">
        <v>0</v>
      </c>
      <c r="I17" s="16">
        <v>1</v>
      </c>
      <c r="J17" s="1" t="str">
        <f>IF(I17=1,"ΑΝΟΙΚΤΟ","ΚΛΕΙΣΤΟ")</f>
        <v>ΑΝΟΙΚΤΟ</v>
      </c>
    </row>
    <row r="18" spans="2:10" x14ac:dyDescent="0.25">
      <c r="B18" s="63" t="s">
        <v>3</v>
      </c>
      <c r="C18" s="36">
        <v>10</v>
      </c>
      <c r="D18" s="36">
        <v>0</v>
      </c>
      <c r="E18" s="37">
        <v>10</v>
      </c>
      <c r="F18" s="36">
        <v>0</v>
      </c>
      <c r="G18" s="36">
        <v>0</v>
      </c>
      <c r="H18" s="37">
        <v>0</v>
      </c>
      <c r="I18" s="17">
        <v>1</v>
      </c>
      <c r="J18" s="1" t="str">
        <f t="shared" ref="J18:J21" si="0">IF(I18=1,"ΑΝΟΙΚΤΟ","ΚΛΕΙΣΤΟ")</f>
        <v>ΑΝΟΙΚΤΟ</v>
      </c>
    </row>
    <row r="19" spans="2:10" x14ac:dyDescent="0.25">
      <c r="B19" s="63" t="s">
        <v>4</v>
      </c>
      <c r="C19" s="36">
        <v>0</v>
      </c>
      <c r="D19" s="36">
        <v>0</v>
      </c>
      <c r="E19" s="37">
        <v>0</v>
      </c>
      <c r="F19" s="36">
        <v>0</v>
      </c>
      <c r="G19" s="36">
        <v>7</v>
      </c>
      <c r="H19" s="37">
        <v>0</v>
      </c>
      <c r="I19" s="17">
        <v>1</v>
      </c>
      <c r="J19" s="1" t="str">
        <f t="shared" si="0"/>
        <v>ΑΝΟΙΚΤΟ</v>
      </c>
    </row>
    <row r="20" spans="2:10" x14ac:dyDescent="0.25">
      <c r="B20" s="63" t="s">
        <v>5</v>
      </c>
      <c r="C20" s="36">
        <v>0</v>
      </c>
      <c r="D20" s="36">
        <v>0</v>
      </c>
      <c r="E20" s="37">
        <v>0</v>
      </c>
      <c r="F20" s="36">
        <v>0</v>
      </c>
      <c r="G20" s="36">
        <v>0</v>
      </c>
      <c r="H20" s="37">
        <v>0</v>
      </c>
      <c r="I20" s="17">
        <v>0</v>
      </c>
      <c r="J20" s="1" t="str">
        <f t="shared" si="0"/>
        <v>ΚΛΕΙΣΤΟ</v>
      </c>
    </row>
    <row r="21" spans="2:10" x14ac:dyDescent="0.25">
      <c r="B21" s="64" t="s">
        <v>6</v>
      </c>
      <c r="C21" s="38">
        <v>0</v>
      </c>
      <c r="D21" s="38">
        <v>0</v>
      </c>
      <c r="E21" s="39">
        <v>0</v>
      </c>
      <c r="F21" s="38">
        <v>6</v>
      </c>
      <c r="G21" s="38">
        <v>0</v>
      </c>
      <c r="H21" s="39">
        <v>11</v>
      </c>
      <c r="I21" s="77">
        <v>1</v>
      </c>
      <c r="J21" s="1" t="str">
        <f t="shared" si="0"/>
        <v>ΑΝΟΙΚΤΟ</v>
      </c>
    </row>
    <row r="22" spans="2:10" x14ac:dyDescent="0.25">
      <c r="B22" s="84" t="s">
        <v>10</v>
      </c>
      <c r="C22" s="100">
        <f>SUM(C17:C21)</f>
        <v>10</v>
      </c>
      <c r="D22" s="100">
        <f t="shared" ref="D22:H22" si="1">SUM(D17:D21)</f>
        <v>8</v>
      </c>
      <c r="E22" s="100">
        <f t="shared" si="1"/>
        <v>14</v>
      </c>
      <c r="F22" s="100">
        <f t="shared" si="1"/>
        <v>6</v>
      </c>
      <c r="G22" s="100">
        <f t="shared" si="1"/>
        <v>7</v>
      </c>
      <c r="H22" s="100">
        <f t="shared" si="1"/>
        <v>11</v>
      </c>
      <c r="I22" s="101">
        <f>SUM(I17:I21)</f>
        <v>4</v>
      </c>
    </row>
    <row r="23" spans="2:10" x14ac:dyDescent="0.25">
      <c r="I23" s="83"/>
    </row>
    <row r="24" spans="2:10" ht="15.75" thickBot="1" x14ac:dyDescent="0.3">
      <c r="B24" s="1" t="s">
        <v>23</v>
      </c>
    </row>
    <row r="25" spans="2:10" ht="15.75" thickBot="1" x14ac:dyDescent="0.3">
      <c r="B25" s="1" t="s">
        <v>24</v>
      </c>
      <c r="C25" s="99">
        <f>C5*C17+D5*D17+E5*E17+C6*C18+D6*D18+E6*E18+C7*C19+D7*D19+E7*E19+F8*F20+G8*G20+H8*H20+F9*F21+G9*G21+H9*H21+C8*C20+D8*D20+E8*E20+C9*C21+D9*D21+E9*E21+F5*F17+G5*G17+H5*H17+F6*F18+G6*G18+H6*H18+F7*F19+G7*G19+H7*H19+J5*I17+J6*I18+J7*I19+J8*I20+J9*I21</f>
        <v>48697</v>
      </c>
      <c r="D25" s="82" t="s">
        <v>29</v>
      </c>
      <c r="E25" s="82">
        <f>27220+21665</f>
        <v>48885</v>
      </c>
      <c r="F25" s="103" t="s">
        <v>30</v>
      </c>
      <c r="G25" s="103"/>
      <c r="H25" s="103"/>
      <c r="I25" s="103"/>
    </row>
    <row r="26" spans="2:10" ht="15.75" thickBot="1" x14ac:dyDescent="0.3"/>
    <row r="27" spans="2:10" x14ac:dyDescent="0.25">
      <c r="B27" s="1" t="s">
        <v>25</v>
      </c>
      <c r="C27" s="96">
        <f>C17+D17+E17+F17+G17+H17</f>
        <v>12</v>
      </c>
      <c r="D27" s="42" t="s">
        <v>26</v>
      </c>
      <c r="E27" s="47">
        <f>I5*I17</f>
        <v>16</v>
      </c>
    </row>
    <row r="28" spans="2:10" x14ac:dyDescent="0.25">
      <c r="C28" s="97">
        <f t="shared" ref="C28:C31" si="2">C18+D18+E18+F18+G18+H18</f>
        <v>20</v>
      </c>
      <c r="D28" s="12" t="s">
        <v>26</v>
      </c>
      <c r="E28" s="48">
        <f>I6*I18</f>
        <v>20</v>
      </c>
    </row>
    <row r="29" spans="2:10" x14ac:dyDescent="0.25">
      <c r="C29" s="97">
        <f t="shared" si="2"/>
        <v>7</v>
      </c>
      <c r="D29" s="12" t="s">
        <v>26</v>
      </c>
      <c r="E29" s="48">
        <f>I7*I19</f>
        <v>30</v>
      </c>
    </row>
    <row r="30" spans="2:10" x14ac:dyDescent="0.25">
      <c r="C30" s="97">
        <f t="shared" si="2"/>
        <v>0</v>
      </c>
      <c r="D30" s="12" t="s">
        <v>26</v>
      </c>
      <c r="E30" s="48">
        <f>I8*I20</f>
        <v>0</v>
      </c>
    </row>
    <row r="31" spans="2:10" ht="15.75" thickBot="1" x14ac:dyDescent="0.3">
      <c r="C31" s="98">
        <f t="shared" si="2"/>
        <v>17</v>
      </c>
      <c r="D31" s="43" t="s">
        <v>26</v>
      </c>
      <c r="E31" s="49">
        <f>I9*I21</f>
        <v>25</v>
      </c>
    </row>
    <row r="32" spans="2:10" ht="15.75" thickBot="1" x14ac:dyDescent="0.3"/>
    <row r="33" spans="3:5" x14ac:dyDescent="0.25">
      <c r="C33" s="96">
        <f>SUM(C17:C21)</f>
        <v>10</v>
      </c>
      <c r="D33" s="44" t="s">
        <v>27</v>
      </c>
      <c r="E33" s="79">
        <f>C$10</f>
        <v>10</v>
      </c>
    </row>
    <row r="34" spans="3:5" x14ac:dyDescent="0.25">
      <c r="C34" s="97">
        <f>SUM(D17:D21)</f>
        <v>8</v>
      </c>
      <c r="D34" s="45" t="s">
        <v>27</v>
      </c>
      <c r="E34" s="80">
        <f>D10</f>
        <v>8</v>
      </c>
    </row>
    <row r="35" spans="3:5" x14ac:dyDescent="0.25">
      <c r="C35" s="97">
        <f>SUM(E17:E21)</f>
        <v>14</v>
      </c>
      <c r="D35" s="45" t="s">
        <v>27</v>
      </c>
      <c r="E35" s="80">
        <f>E10</f>
        <v>14</v>
      </c>
    </row>
    <row r="36" spans="3:5" x14ac:dyDescent="0.25">
      <c r="C36" s="97">
        <f>SUM(F17:F21)</f>
        <v>6</v>
      </c>
      <c r="D36" s="45" t="s">
        <v>27</v>
      </c>
      <c r="E36" s="80">
        <f>F10</f>
        <v>6</v>
      </c>
    </row>
    <row r="37" spans="3:5" x14ac:dyDescent="0.25">
      <c r="C37" s="97">
        <f>SUM(G17:G21)</f>
        <v>7</v>
      </c>
      <c r="D37" s="45" t="s">
        <v>27</v>
      </c>
      <c r="E37" s="80">
        <f>G10</f>
        <v>7</v>
      </c>
    </row>
    <row r="38" spans="3:5" ht="15.75" thickBot="1" x14ac:dyDescent="0.3">
      <c r="C38" s="98">
        <f>SUM(H17:H21)</f>
        <v>11</v>
      </c>
      <c r="D38" s="46" t="s">
        <v>27</v>
      </c>
      <c r="E38" s="81">
        <f>H10</f>
        <v>11</v>
      </c>
    </row>
  </sheetData>
  <mergeCells count="4">
    <mergeCell ref="C2:H2"/>
    <mergeCell ref="C3:H3"/>
    <mergeCell ref="C14:H14"/>
    <mergeCell ref="C15:H15"/>
  </mergeCells>
  <pageMargins left="0.7" right="0.7" top="0.75" bottom="0.75" header="0.3" footer="0.3"/>
  <pageSetup paperSize="9" orientation="portrait" r:id="rId1"/>
  <ignoredErrors>
    <ignoredError sqref="D12 G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Dunlop</vt:lpstr>
      <vt:lpstr>Michelin</vt:lpstr>
      <vt:lpstr>Euro Elastique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Kantianis Dimitrios</dc:creator>
  <cp:lastModifiedBy>Kantianis Dimitrios</cp:lastModifiedBy>
  <dcterms:created xsi:type="dcterms:W3CDTF">2025-03-10T16:20:40Z</dcterms:created>
  <dcterms:modified xsi:type="dcterms:W3CDTF">2026-03-17T09:54:39Z</dcterms:modified>
</cp:coreProperties>
</file>