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drawings/drawing2.xml" ContentType="application/vnd.openxmlformats-officedocument.drawing+xml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drawings/drawing3.xml" ContentType="application/vnd.openxmlformats-officedocument.drawing+xml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Cloud Backup\LAPTOP-68H8EDHI\Υπολογιστής\ΔΙΔΑΚΤΙΚΗ ΕΜΠΕΙΡΙΑ - ΔΙΑΛΕΞΕΙΣ\2024 2025 ΕΑΡΙΝΟ\ΠΑΝΕΠΙΣΤΗΜΙΟ ΑΙΓΑΙΟΥ\ΓΕΩ336_ΠΕΡΙΦΕΡΕΙΑΚΗ ΑΝΑΛΥΣΗ\ΥΛΙΚΟ ECLASS\ΔΙΑΛΕΞΕΙΣ\"/>
    </mc:Choice>
  </mc:AlternateContent>
  <xr:revisionPtr revIDLastSave="0" documentId="13_ncr:1_{12B02B43-1A15-48A8-A2F7-F29B076C0103}" xr6:coauthVersionLast="47" xr6:coauthVersionMax="47" xr10:uidLastSave="{00000000-0000-0000-0000-000000000000}"/>
  <bookViews>
    <workbookView xWindow="-98" yWindow="-98" windowWidth="19396" windowHeight="11475" xr2:uid="{D015A0A4-E30E-432D-9891-1FC23A548B6B}"/>
  </bookViews>
  <sheets>
    <sheet name="wCV τυχαίο παράδειγμα" sheetId="1" r:id="rId1"/>
    <sheet name="wCV Ισπανικές περιφέρειες" sheetId="4" r:id="rId2"/>
    <sheet name="wCV Ιταλικές περιφέρειες" sheetId="3" r:id="rId3"/>
    <sheet name="LQ" sheetId="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1" l="1"/>
  <c r="L50" i="2"/>
  <c r="I22" i="4"/>
  <c r="E22" i="4"/>
  <c r="F21" i="4"/>
  <c r="E21" i="4"/>
  <c r="G21" i="4" s="1"/>
  <c r="H21" i="4" s="1"/>
  <c r="I21" i="4" s="1"/>
  <c r="F20" i="4"/>
  <c r="E20" i="4"/>
  <c r="G20" i="4" s="1"/>
  <c r="H20" i="4" s="1"/>
  <c r="I20" i="4" s="1"/>
  <c r="F19" i="4"/>
  <c r="E19" i="4"/>
  <c r="F18" i="4"/>
  <c r="E18" i="4"/>
  <c r="G18" i="4" s="1"/>
  <c r="H18" i="4" s="1"/>
  <c r="I18" i="4" s="1"/>
  <c r="F17" i="4"/>
  <c r="E17" i="4"/>
  <c r="G17" i="4" s="1"/>
  <c r="H17" i="4" s="1"/>
  <c r="I17" i="4" s="1"/>
  <c r="F16" i="4"/>
  <c r="E16" i="4"/>
  <c r="G16" i="4" s="1"/>
  <c r="H16" i="4" s="1"/>
  <c r="F15" i="4"/>
  <c r="E15" i="4"/>
  <c r="G15" i="4" s="1"/>
  <c r="H15" i="4" s="1"/>
  <c r="I15" i="4" s="1"/>
  <c r="F14" i="4"/>
  <c r="E14" i="4"/>
  <c r="G14" i="4" s="1"/>
  <c r="H14" i="4" s="1"/>
  <c r="I14" i="4" s="1"/>
  <c r="F13" i="4"/>
  <c r="E13" i="4"/>
  <c r="G13" i="4" s="1"/>
  <c r="H13" i="4" s="1"/>
  <c r="I13" i="4" s="1"/>
  <c r="F12" i="4"/>
  <c r="E12" i="4"/>
  <c r="G12" i="4" s="1"/>
  <c r="H12" i="4" s="1"/>
  <c r="I12" i="4" s="1"/>
  <c r="F11" i="4"/>
  <c r="E11" i="4"/>
  <c r="G11" i="4" s="1"/>
  <c r="H11" i="4" s="1"/>
  <c r="F10" i="4"/>
  <c r="E10" i="4"/>
  <c r="F9" i="4"/>
  <c r="E9" i="4"/>
  <c r="G9" i="4" s="1"/>
  <c r="H9" i="4" s="1"/>
  <c r="F8" i="4"/>
  <c r="E8" i="4"/>
  <c r="G8" i="4" s="1"/>
  <c r="H8" i="4" s="1"/>
  <c r="I8" i="4" s="1"/>
  <c r="F7" i="4"/>
  <c r="E7" i="4"/>
  <c r="F6" i="4"/>
  <c r="E6" i="4"/>
  <c r="G6" i="4" s="1"/>
  <c r="H6" i="4" s="1"/>
  <c r="I6" i="4" s="1"/>
  <c r="F5" i="4"/>
  <c r="E5" i="4"/>
  <c r="G5" i="4" s="1"/>
  <c r="H5" i="4" s="1"/>
  <c r="I5" i="4" s="1"/>
  <c r="F4" i="4"/>
  <c r="E4" i="4"/>
  <c r="G4" i="4" s="1"/>
  <c r="H4" i="4" s="1"/>
  <c r="F3" i="4"/>
  <c r="E3" i="4"/>
  <c r="G3" i="4" s="1"/>
  <c r="H3" i="4" s="1"/>
  <c r="I3" i="4" s="1"/>
  <c r="I11" i="4" l="1"/>
  <c r="I9" i="4"/>
  <c r="I4" i="4"/>
  <c r="G10" i="4"/>
  <c r="H10" i="4" s="1"/>
  <c r="I10" i="4" s="1"/>
  <c r="I16" i="4"/>
  <c r="G19" i="4"/>
  <c r="H19" i="4" s="1"/>
  <c r="I19" i="4" s="1"/>
  <c r="G7" i="4"/>
  <c r="H7" i="4" s="1"/>
  <c r="I7" i="4" s="1"/>
  <c r="I5" i="3" l="1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E4" i="3"/>
  <c r="G4" i="3" s="1"/>
  <c r="H4" i="3" s="1"/>
  <c r="I4" i="3" s="1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F3" i="3"/>
  <c r="E3" i="3"/>
  <c r="G3" i="3" s="1"/>
  <c r="H10" i="1"/>
  <c r="H9" i="1"/>
  <c r="H5" i="1"/>
  <c r="H3" i="3" l="1"/>
  <c r="I3" i="3" s="1"/>
  <c r="I24" i="3" s="1"/>
  <c r="I25" i="3" s="1"/>
  <c r="P63" i="2"/>
  <c r="U50" i="2"/>
  <c r="M50" i="2"/>
  <c r="N50" i="2"/>
  <c r="O50" i="2"/>
  <c r="P50" i="2"/>
  <c r="Q50" i="2"/>
  <c r="R50" i="2"/>
  <c r="S50" i="2"/>
  <c r="T50" i="2"/>
  <c r="M51" i="2"/>
  <c r="N51" i="2"/>
  <c r="O51" i="2"/>
  <c r="P51" i="2"/>
  <c r="Q51" i="2"/>
  <c r="R51" i="2"/>
  <c r="S51" i="2"/>
  <c r="T51" i="2"/>
  <c r="U51" i="2"/>
  <c r="M52" i="2"/>
  <c r="N52" i="2"/>
  <c r="O52" i="2"/>
  <c r="P52" i="2"/>
  <c r="Q52" i="2"/>
  <c r="R52" i="2"/>
  <c r="S52" i="2"/>
  <c r="T52" i="2"/>
  <c r="U52" i="2"/>
  <c r="M53" i="2"/>
  <c r="N53" i="2"/>
  <c r="O53" i="2"/>
  <c r="P53" i="2"/>
  <c r="Q53" i="2"/>
  <c r="R53" i="2"/>
  <c r="S53" i="2"/>
  <c r="T53" i="2"/>
  <c r="U53" i="2"/>
  <c r="M54" i="2"/>
  <c r="N54" i="2"/>
  <c r="O54" i="2"/>
  <c r="P54" i="2"/>
  <c r="Q54" i="2"/>
  <c r="R54" i="2"/>
  <c r="S54" i="2"/>
  <c r="T54" i="2"/>
  <c r="U54" i="2"/>
  <c r="M55" i="2"/>
  <c r="N55" i="2"/>
  <c r="O55" i="2"/>
  <c r="P55" i="2"/>
  <c r="Q55" i="2"/>
  <c r="R55" i="2"/>
  <c r="S55" i="2"/>
  <c r="T55" i="2"/>
  <c r="U55" i="2"/>
  <c r="M56" i="2"/>
  <c r="N56" i="2"/>
  <c r="O56" i="2"/>
  <c r="P56" i="2"/>
  <c r="Q56" i="2"/>
  <c r="R56" i="2"/>
  <c r="S56" i="2"/>
  <c r="T56" i="2"/>
  <c r="U56" i="2"/>
  <c r="M57" i="2"/>
  <c r="N57" i="2"/>
  <c r="O57" i="2"/>
  <c r="P57" i="2"/>
  <c r="Q57" i="2"/>
  <c r="R57" i="2"/>
  <c r="S57" i="2"/>
  <c r="T57" i="2"/>
  <c r="U57" i="2"/>
  <c r="M58" i="2"/>
  <c r="N58" i="2"/>
  <c r="O58" i="2"/>
  <c r="P58" i="2"/>
  <c r="Q58" i="2"/>
  <c r="R58" i="2"/>
  <c r="S58" i="2"/>
  <c r="T58" i="2"/>
  <c r="U58" i="2"/>
  <c r="M59" i="2"/>
  <c r="N59" i="2"/>
  <c r="O59" i="2"/>
  <c r="P59" i="2"/>
  <c r="Q59" i="2"/>
  <c r="R59" i="2"/>
  <c r="S59" i="2"/>
  <c r="T59" i="2"/>
  <c r="U59" i="2"/>
  <c r="M60" i="2"/>
  <c r="N60" i="2"/>
  <c r="O60" i="2"/>
  <c r="P60" i="2"/>
  <c r="Q60" i="2"/>
  <c r="R60" i="2"/>
  <c r="S60" i="2"/>
  <c r="T60" i="2"/>
  <c r="U60" i="2"/>
  <c r="M61" i="2"/>
  <c r="N61" i="2"/>
  <c r="O61" i="2"/>
  <c r="P61" i="2"/>
  <c r="Q61" i="2"/>
  <c r="R61" i="2"/>
  <c r="S61" i="2"/>
  <c r="T61" i="2"/>
  <c r="U61" i="2"/>
  <c r="M62" i="2"/>
  <c r="N62" i="2"/>
  <c r="O62" i="2"/>
  <c r="P62" i="2"/>
  <c r="Q62" i="2"/>
  <c r="R62" i="2"/>
  <c r="S62" i="2"/>
  <c r="T62" i="2"/>
  <c r="U62" i="2"/>
  <c r="M63" i="2"/>
  <c r="N63" i="2"/>
  <c r="O63" i="2"/>
  <c r="Q63" i="2"/>
  <c r="R63" i="2"/>
  <c r="S63" i="2"/>
  <c r="T63" i="2"/>
  <c r="U63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E31" i="2"/>
  <c r="D19" i="2"/>
  <c r="F19" i="2" s="1"/>
  <c r="D20" i="2"/>
  <c r="F20" i="2" s="1"/>
  <c r="D21" i="2"/>
  <c r="F21" i="2" s="1"/>
  <c r="D22" i="2"/>
  <c r="F22" i="2" s="1"/>
  <c r="D23" i="2"/>
  <c r="F23" i="2" s="1"/>
  <c r="D24" i="2"/>
  <c r="F24" i="2" s="1"/>
  <c r="D25" i="2"/>
  <c r="F25" i="2" s="1"/>
  <c r="D26" i="2"/>
  <c r="F26" i="2" s="1"/>
  <c r="D27" i="2"/>
  <c r="F27" i="2" s="1"/>
  <c r="D28" i="2"/>
  <c r="F28" i="2" s="1"/>
  <c r="D29" i="2"/>
  <c r="F29" i="2" s="1"/>
  <c r="D30" i="2"/>
  <c r="F30" i="2" s="1"/>
  <c r="D18" i="2"/>
  <c r="F18" i="2" s="1"/>
  <c r="D9" i="1" l="1"/>
  <c r="B9" i="1"/>
  <c r="F6" i="1"/>
  <c r="F7" i="1"/>
  <c r="F8" i="1"/>
  <c r="F5" i="1"/>
  <c r="E6" i="1"/>
  <c r="E7" i="1"/>
  <c r="E8" i="1"/>
  <c r="D5" i="1"/>
  <c r="G5" i="1"/>
  <c r="G6" i="1"/>
  <c r="H6" i="1"/>
  <c r="G7" i="1"/>
  <c r="H7" i="1"/>
  <c r="G8" i="1"/>
  <c r="H8" i="1"/>
  <c r="D8" i="1"/>
  <c r="D7" i="1"/>
  <c r="D6" i="1"/>
  <c r="C9" i="1"/>
  <c r="I23" i="4"/>
</calcChain>
</file>

<file path=xl/sharedStrings.xml><?xml version="1.0" encoding="utf-8"?>
<sst xmlns="http://schemas.openxmlformats.org/spreadsheetml/2006/main" count="200" uniqueCount="131">
  <si>
    <t>Χωρικές Ενότητες</t>
  </si>
  <si>
    <t>WCV  =</t>
  </si>
  <si>
    <t xml:space="preserve">Όπου </t>
  </si>
  <si>
    <r>
      <t>y</t>
    </r>
    <r>
      <rPr>
        <vertAlign val="subscript"/>
        <sz val="11"/>
        <color theme="1"/>
        <rFont val="Calibri"/>
        <family val="2"/>
        <charset val="161"/>
        <scheme val="minor"/>
      </rPr>
      <t>r</t>
    </r>
    <r>
      <rPr>
        <sz val="11"/>
        <color theme="1"/>
        <rFont val="Calibri"/>
        <family val="2"/>
        <charset val="161"/>
        <scheme val="minor"/>
      </rPr>
      <t>: το περιφερειακό κατά κεφαλήν εισόδημα</t>
    </r>
  </si>
  <si>
    <t xml:space="preserve"> Παράδειγμα: Κατά κεφαλήν εισόδημα σταθμισμένο με τον πληθυσμό για 4 περιφέρειες μιας χώρας</t>
  </si>
  <si>
    <t>Περιφέρεια 1</t>
  </si>
  <si>
    <t>Περιφέρεια 2</t>
  </si>
  <si>
    <t>Περιφέρεια 3</t>
  </si>
  <si>
    <t>Περιφέρεια 4</t>
  </si>
  <si>
    <t>Σύνολο χώρας</t>
  </si>
  <si>
    <t>Περιφερειακό Εισόδημα</t>
  </si>
  <si>
    <t xml:space="preserve">    : το εθνικό κατά κεφαλήν εισόδημα</t>
  </si>
  <si>
    <t>Πληθυσμός Περιφέρειας</t>
  </si>
  <si>
    <t>Αγροτικός κλάδος</t>
  </si>
  <si>
    <t>Μεταποίηση και βιομηχανία</t>
  </si>
  <si>
    <t>Εξόρυξη και παραγωγή ενέργειας</t>
  </si>
  <si>
    <t>Κατασκευές</t>
  </si>
  <si>
    <t>Εμπόριο και μεταφορές</t>
  </si>
  <si>
    <t>Φιλοξενία και εστίαση</t>
  </si>
  <si>
    <t>Οικονομία γνώσης</t>
  </si>
  <si>
    <t>Δημόσιος τομέας, εκπαίδευση και υγεία</t>
  </si>
  <si>
    <t>Αναψυχή, τέχνες και λοιπές υπηρεσίες</t>
  </si>
  <si>
    <t>ΑΝΑΤΟΛΙΚΗ ΜΑΚΕΔΟΝΙΑ ΚΑΙ ΘΡΑΚΗ</t>
  </si>
  <si>
    <t xml:space="preserve">ΚΕΝΤΡΙΚΗ ΜΑΚΕΔΟΝΙΑ </t>
  </si>
  <si>
    <t xml:space="preserve">ΔΥΤΙΚΗ ΜΑΚΕΔΟΝΙΑ </t>
  </si>
  <si>
    <t xml:space="preserve">ΗΠΕΙΡΟΣ </t>
  </si>
  <si>
    <t xml:space="preserve">ΘΕΣΣΑΛΙΑ </t>
  </si>
  <si>
    <t xml:space="preserve">ΙΟΝΙΟΙ ΝΗΣΟΙ </t>
  </si>
  <si>
    <t xml:space="preserve">ΔΥΤΙΚΗ ΕΛΛΑΔΑ </t>
  </si>
  <si>
    <t xml:space="preserve">ΣΤΕΡΕΑ ΕΛΛΑΔΑ </t>
  </si>
  <si>
    <t xml:space="preserve">ΑΤΤΙΚΗ </t>
  </si>
  <si>
    <t xml:space="preserve">ΠΕΛΟΠΟΝΝΗΣΟΣ </t>
  </si>
  <si>
    <t xml:space="preserve">ΒΟΡΕΙΟ ΑΙΓΑΙΟ </t>
  </si>
  <si>
    <t xml:space="preserve">ΝΟΤΙΟ ΑΙΓΑΙΟ </t>
  </si>
  <si>
    <t xml:space="preserve">ΚΡΗΤΗ </t>
  </si>
  <si>
    <t>ΣΥΝΟΛΟ ΧΩΡΑΣ</t>
  </si>
  <si>
    <t>Σύνολο κλάδων</t>
  </si>
  <si>
    <t>Ποσοστό συμμετοχής κλάδου στην περιφέρεια</t>
  </si>
  <si>
    <t>Ποσοστό συμμετοχής κλάδου στη χώρα</t>
  </si>
  <si>
    <t>LQ</t>
  </si>
  <si>
    <t>Περιφέρεια</t>
  </si>
  <si>
    <t>LQ για αγροτικό κλάδο</t>
  </si>
  <si>
    <t>Απόλυτα μεγέθη απασχόλησης</t>
  </si>
  <si>
    <t>Συντελεστής Συμμετοχής (LQ) για την απασχόληση</t>
  </si>
  <si>
    <t>Σταθμισμένος Συντελεστής Μεταβλητότητας (wCV)</t>
  </si>
  <si>
    <r>
      <t xml:space="preserve"> </t>
    </r>
    <r>
      <rPr>
        <i/>
        <sz val="11"/>
        <color theme="1"/>
        <rFont val="Calibri"/>
        <family val="2"/>
        <charset val="161"/>
        <scheme val="minor"/>
      </rPr>
      <t>p</t>
    </r>
    <r>
      <rPr>
        <i/>
        <vertAlign val="subscript"/>
        <sz val="11"/>
        <color theme="1"/>
        <rFont val="Calibri"/>
        <family val="2"/>
        <charset val="161"/>
        <scheme val="minor"/>
      </rPr>
      <t>r</t>
    </r>
    <r>
      <rPr>
        <sz val="11"/>
        <color theme="1"/>
        <rFont val="Calibri"/>
        <family val="2"/>
        <charset val="161"/>
        <scheme val="minor"/>
      </rPr>
      <t>: η συμμετοχή του περιφερειακού πληθυσμού σε αυτόν του συνόλου των περιφερειών</t>
    </r>
  </si>
  <si>
    <t>Piemonte</t>
  </si>
  <si>
    <t>Valle d’Aosta/Vallée d’Aoste</t>
  </si>
  <si>
    <t>Liguria</t>
  </si>
  <si>
    <t>Lombardia</t>
  </si>
  <si>
    <t>Abruzzo</t>
  </si>
  <si>
    <t>Molise</t>
  </si>
  <si>
    <t>Campania</t>
  </si>
  <si>
    <t>Puglia</t>
  </si>
  <si>
    <t>Basilicata</t>
  </si>
  <si>
    <t>Calabria</t>
  </si>
  <si>
    <t>Sicilia</t>
  </si>
  <si>
    <t>Sardegna</t>
  </si>
  <si>
    <t>Provincia Autonoma di Bolzano/Bozen</t>
  </si>
  <si>
    <t>Provincia Autonoma di Trento</t>
  </si>
  <si>
    <t>Veneto</t>
  </si>
  <si>
    <t>Friuli-Venezia Giulia</t>
  </si>
  <si>
    <t>Emilia-Romagna</t>
  </si>
  <si>
    <t>Toscana</t>
  </si>
  <si>
    <t>Umbria</t>
  </si>
  <si>
    <t>Marche</t>
  </si>
  <si>
    <t>Lazio</t>
  </si>
  <si>
    <t>ITC1</t>
  </si>
  <si>
    <t>ITC2</t>
  </si>
  <si>
    <t>ITC3</t>
  </si>
  <si>
    <t>ITC4</t>
  </si>
  <si>
    <t>ITF1</t>
  </si>
  <si>
    <t>ITF2</t>
  </si>
  <si>
    <t>ITF3</t>
  </si>
  <si>
    <t>ITF4</t>
  </si>
  <si>
    <t>ITF5</t>
  </si>
  <si>
    <t>ITF6</t>
  </si>
  <si>
    <t>ITG1</t>
  </si>
  <si>
    <t>ITG2</t>
  </si>
  <si>
    <t>ITH1</t>
  </si>
  <si>
    <t>ITH2</t>
  </si>
  <si>
    <t>ITH3</t>
  </si>
  <si>
    <t>ITH4</t>
  </si>
  <si>
    <t>ITH5</t>
  </si>
  <si>
    <t>ITI1</t>
  </si>
  <si>
    <t>ITI2</t>
  </si>
  <si>
    <t>ITI3</t>
  </si>
  <si>
    <t>ITI4</t>
  </si>
  <si>
    <r>
      <rPr>
        <b/>
        <sz val="9"/>
        <color rgb="FFFF0000"/>
        <rFont val="Arial"/>
        <family val="2"/>
        <charset val="161"/>
      </rPr>
      <t xml:space="preserve">Population </t>
    </r>
    <r>
      <rPr>
        <b/>
        <sz val="9"/>
        <rFont val="Arial"/>
      </rPr>
      <t>on 1 January by age group, sex and NUTS 2 region [demo_r_pjangroup__custom_16078583]</t>
    </r>
  </si>
  <si>
    <r>
      <rPr>
        <b/>
        <sz val="9"/>
        <color rgb="FFFF0000"/>
        <rFont val="Arial"/>
        <family val="2"/>
        <charset val="161"/>
      </rPr>
      <t>Gross domestic product (GDP) at current market prices</t>
    </r>
    <r>
      <rPr>
        <b/>
        <sz val="9"/>
        <rFont val="Arial"/>
      </rPr>
      <t xml:space="preserve"> by NUTS 2 region [nama_10r_2gdp__custom_16078050]</t>
    </r>
  </si>
  <si>
    <t>Italy</t>
  </si>
  <si>
    <t>EUROSTAT DATA - 2023</t>
  </si>
  <si>
    <t>ES11</t>
  </si>
  <si>
    <t>Galicia</t>
  </si>
  <si>
    <t>ES12</t>
  </si>
  <si>
    <t>Principado de Asturias</t>
  </si>
  <si>
    <t>ES13</t>
  </si>
  <si>
    <t>Cantabria</t>
  </si>
  <si>
    <t>ES21</t>
  </si>
  <si>
    <t>País Vasco</t>
  </si>
  <si>
    <t>ES22</t>
  </si>
  <si>
    <t>Comunidad Foral de Navarra</t>
  </si>
  <si>
    <t>ES23</t>
  </si>
  <si>
    <t>La Rioja</t>
  </si>
  <si>
    <t>ES24</t>
  </si>
  <si>
    <t>Aragón</t>
  </si>
  <si>
    <t>ES30</t>
  </si>
  <si>
    <t>Comunidad de Madrid</t>
  </si>
  <si>
    <t>ES41</t>
  </si>
  <si>
    <t>Castilla y León</t>
  </si>
  <si>
    <t>ES42</t>
  </si>
  <si>
    <t>Castilla-La Mancha</t>
  </si>
  <si>
    <t>ES43</t>
  </si>
  <si>
    <t>Extremadura</t>
  </si>
  <si>
    <t>ES51</t>
  </si>
  <si>
    <t>Cataluña</t>
  </si>
  <si>
    <t>ES52</t>
  </si>
  <si>
    <t>Comunitat Valenciana</t>
  </si>
  <si>
    <t>ES53</t>
  </si>
  <si>
    <t>Illes Balears</t>
  </si>
  <si>
    <t>ES61</t>
  </si>
  <si>
    <t>Andalucía</t>
  </si>
  <si>
    <t>ES62</t>
  </si>
  <si>
    <t>Región de Murcia</t>
  </si>
  <si>
    <t>ES63</t>
  </si>
  <si>
    <t>Ciudad de Ceuta</t>
  </si>
  <si>
    <t>ES64</t>
  </si>
  <si>
    <t>Ciudad de Melilla</t>
  </si>
  <si>
    <t>ES70</t>
  </si>
  <si>
    <t>Canarias</t>
  </si>
  <si>
    <t>Spain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</si>
</sst>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_-* #,##0_-;\-* #,##0_-;_-* &quot;-&quot;??_-;_-@_-"/>
    <numFmt numFmtId="166" formatCode="#,##0.##########"/>
  </numFmts>
  <fonts count="30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  <font>
      <i/>
      <sz val="11"/>
      <color rgb="FFFF0000"/>
      <name val="Calibri"/>
      <family val="2"/>
      <charset val="161"/>
      <scheme val="minor"/>
    </font>
    <font>
      <sz val="12"/>
      <color rgb="FFFF0000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vertAlign val="subscript"/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sz val="10"/>
      <name val="Arial"/>
      <family val="2"/>
      <charset val="161"/>
    </font>
    <font>
      <sz val="11"/>
      <name val="Calibri"/>
      <family val="2"/>
      <charset val="161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charset val="161"/>
      <scheme val="minor"/>
    </font>
    <font>
      <i/>
      <sz val="11"/>
      <color theme="1"/>
      <name val="Calibri"/>
      <family val="2"/>
      <charset val="161"/>
      <scheme val="minor"/>
    </font>
    <font>
      <i/>
      <vertAlign val="subscript"/>
      <sz val="11"/>
      <color theme="1"/>
      <name val="Calibri"/>
      <family val="2"/>
      <charset val="161"/>
      <scheme val="minor"/>
    </font>
    <font>
      <b/>
      <sz val="9"/>
      <name val="Arial"/>
    </font>
    <font>
      <sz val="9"/>
      <name val="Arial"/>
    </font>
    <font>
      <b/>
      <sz val="9"/>
      <color rgb="FFFF0000"/>
      <name val="Arial"/>
      <family val="2"/>
      <charset val="161"/>
    </font>
    <font>
      <b/>
      <sz val="9"/>
      <name val="Arial"/>
      <family val="2"/>
      <charset val="161"/>
    </font>
    <font>
      <b/>
      <sz val="9"/>
      <color theme="0"/>
      <name val="Arial"/>
      <family val="2"/>
      <charset val="161"/>
    </font>
    <font>
      <sz val="9"/>
      <color theme="0"/>
      <name val="Arial"/>
      <family val="2"/>
      <charset val="161"/>
    </font>
    <font>
      <sz val="9"/>
      <name val="Arial"/>
      <family val="2"/>
      <charset val="16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CE6F1"/>
      </patternFill>
    </fill>
    <fill>
      <patternFill patternType="solid">
        <fgColor rgb="FFF6F6F6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FFFFFF"/>
      </patternFill>
    </fill>
  </fills>
  <borders count="3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B0B0B0"/>
      </left>
      <right style="thin">
        <color rgb="FFB0B0B0"/>
      </right>
      <top style="thin">
        <color rgb="FFB0B0B0"/>
      </top>
      <bottom style="thin">
        <color rgb="FFB0B0B0"/>
      </bottom>
      <diagonal/>
    </border>
  </borders>
  <cellStyleXfs count="4">
    <xf numFmtId="0" fontId="0" fillId="0" borderId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2" fillId="0" borderId="0"/>
  </cellStyleXfs>
  <cellXfs count="128">
    <xf numFmtId="0" fontId="0" fillId="0" borderId="0" xfId="0"/>
    <xf numFmtId="0" fontId="3" fillId="0" borderId="0" xfId="0" applyFont="1" applyAlignment="1">
      <alignment horizontal="center"/>
    </xf>
    <xf numFmtId="2" fontId="2" fillId="0" borderId="0" xfId="0" applyNumberFormat="1" applyFont="1"/>
    <xf numFmtId="0" fontId="2" fillId="0" borderId="0" xfId="0" applyFont="1"/>
    <xf numFmtId="0" fontId="3" fillId="0" borderId="0" xfId="0" applyFont="1"/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10" fontId="7" fillId="0" borderId="2" xfId="0" applyNumberFormat="1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center" wrapText="1"/>
    </xf>
    <xf numFmtId="0" fontId="4" fillId="0" borderId="0" xfId="0" applyFont="1" applyAlignment="1">
      <alignment vertical="center"/>
    </xf>
    <xf numFmtId="2" fontId="2" fillId="0" borderId="0" xfId="0" applyNumberFormat="1" applyFont="1" applyAlignment="1">
      <alignment horizontal="center"/>
    </xf>
    <xf numFmtId="2" fontId="5" fillId="0" borderId="0" xfId="0" applyNumberFormat="1" applyFont="1" applyAlignment="1">
      <alignment horizontal="center"/>
    </xf>
    <xf numFmtId="0" fontId="14" fillId="2" borderId="12" xfId="3" applyFont="1" applyFill="1" applyBorder="1" applyAlignment="1">
      <alignment horizontal="left" vertical="center" wrapText="1"/>
    </xf>
    <xf numFmtId="165" fontId="13" fillId="2" borderId="5" xfId="1" applyNumberFormat="1" applyFont="1" applyFill="1" applyBorder="1" applyAlignment="1">
      <alignment horizontal="center" vertical="center" wrapText="1"/>
    </xf>
    <xf numFmtId="165" fontId="13" fillId="2" borderId="7" xfId="1" applyNumberFormat="1" applyFont="1" applyFill="1" applyBorder="1" applyAlignment="1">
      <alignment horizontal="center" vertical="center" wrapText="1"/>
    </xf>
    <xf numFmtId="0" fontId="14" fillId="2" borderId="7" xfId="3" applyFont="1" applyFill="1" applyBorder="1" applyAlignment="1">
      <alignment horizontal="left" vertical="center" wrapText="1"/>
    </xf>
    <xf numFmtId="165" fontId="0" fillId="0" borderId="7" xfId="1" applyNumberFormat="1" applyFont="1" applyBorder="1" applyAlignment="1">
      <alignment horizontal="center"/>
    </xf>
    <xf numFmtId="0" fontId="14" fillId="2" borderId="6" xfId="3" applyFont="1" applyFill="1" applyBorder="1" applyAlignment="1">
      <alignment horizontal="left" vertical="center" wrapText="1"/>
    </xf>
    <xf numFmtId="165" fontId="15" fillId="2" borderId="13" xfId="1" applyNumberFormat="1" applyFont="1" applyFill="1" applyBorder="1" applyAlignment="1">
      <alignment horizontal="center" vertical="center" wrapText="1"/>
    </xf>
    <xf numFmtId="165" fontId="4" fillId="0" borderId="13" xfId="1" applyNumberFormat="1" applyFont="1" applyBorder="1" applyAlignment="1">
      <alignment horizontal="center"/>
    </xf>
    <xf numFmtId="165" fontId="4" fillId="0" borderId="3" xfId="1" applyNumberFormat="1" applyFont="1" applyBorder="1" applyAlignment="1">
      <alignment horizontal="center"/>
    </xf>
    <xf numFmtId="165" fontId="4" fillId="0" borderId="14" xfId="1" applyNumberFormat="1" applyFont="1" applyBorder="1" applyAlignment="1">
      <alignment horizontal="center"/>
    </xf>
    <xf numFmtId="0" fontId="14" fillId="2" borderId="4" xfId="3" applyFont="1" applyFill="1" applyBorder="1" applyAlignment="1">
      <alignment horizontal="left" vertical="center" wrapText="1"/>
    </xf>
    <xf numFmtId="165" fontId="15" fillId="2" borderId="15" xfId="1" applyNumberFormat="1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left" vertical="center"/>
    </xf>
    <xf numFmtId="49" fontId="13" fillId="2" borderId="11" xfId="3" applyNumberFormat="1" applyFont="1" applyFill="1" applyBorder="1" applyAlignment="1">
      <alignment horizontal="center" vertical="center" wrapText="1"/>
    </xf>
    <xf numFmtId="49" fontId="11" fillId="2" borderId="16" xfId="3" applyNumberFormat="1" applyFont="1" applyFill="1" applyBorder="1" applyAlignment="1">
      <alignment horizontal="center" vertical="center" wrapText="1"/>
    </xf>
    <xf numFmtId="165" fontId="13" fillId="2" borderId="17" xfId="1" applyNumberFormat="1" applyFont="1" applyFill="1" applyBorder="1" applyAlignment="1">
      <alignment horizontal="center" vertical="center" wrapText="1"/>
    </xf>
    <xf numFmtId="165" fontId="13" fillId="2" borderId="2" xfId="1" applyNumberFormat="1" applyFont="1" applyFill="1" applyBorder="1" applyAlignment="1">
      <alignment horizontal="center" vertical="center" wrapText="1"/>
    </xf>
    <xf numFmtId="165" fontId="0" fillId="0" borderId="2" xfId="1" applyNumberFormat="1" applyFont="1" applyBorder="1" applyAlignment="1">
      <alignment horizontal="center"/>
    </xf>
    <xf numFmtId="165" fontId="4" fillId="0" borderId="18" xfId="1" applyNumberFormat="1" applyFont="1" applyBorder="1" applyAlignment="1">
      <alignment horizontal="center"/>
    </xf>
    <xf numFmtId="0" fontId="14" fillId="2" borderId="19" xfId="3" applyFont="1" applyFill="1" applyBorder="1" applyAlignment="1">
      <alignment horizontal="left" vertical="center" wrapText="1"/>
    </xf>
    <xf numFmtId="0" fontId="15" fillId="2" borderId="20" xfId="3" applyFont="1" applyFill="1" applyBorder="1" applyAlignment="1">
      <alignment horizontal="left" vertical="center" wrapText="1"/>
    </xf>
    <xf numFmtId="0" fontId="15" fillId="2" borderId="10" xfId="0" applyFont="1" applyFill="1" applyBorder="1" applyAlignment="1">
      <alignment horizontal="left" vertical="center"/>
    </xf>
    <xf numFmtId="49" fontId="15" fillId="2" borderId="11" xfId="3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65" fontId="14" fillId="2" borderId="5" xfId="1" applyNumberFormat="1" applyFont="1" applyFill="1" applyBorder="1" applyAlignment="1">
      <alignment horizontal="center" vertical="center" wrapText="1"/>
    </xf>
    <xf numFmtId="165" fontId="14" fillId="2" borderId="5" xfId="1" applyNumberFormat="1" applyFont="1" applyFill="1" applyBorder="1" applyAlignment="1">
      <alignment horizontal="center" vertical="center"/>
    </xf>
    <xf numFmtId="9" fontId="9" fillId="0" borderId="5" xfId="2" applyFont="1" applyBorder="1" applyAlignment="1">
      <alignment horizontal="center"/>
    </xf>
    <xf numFmtId="0" fontId="9" fillId="3" borderId="5" xfId="0" applyFont="1" applyFill="1" applyBorder="1"/>
    <xf numFmtId="2" fontId="9" fillId="0" borderId="15" xfId="0" applyNumberFormat="1" applyFont="1" applyBorder="1" applyAlignment="1">
      <alignment horizontal="center"/>
    </xf>
    <xf numFmtId="165" fontId="14" fillId="2" borderId="7" xfId="1" applyNumberFormat="1" applyFont="1" applyFill="1" applyBorder="1" applyAlignment="1">
      <alignment horizontal="center" vertical="center" wrapText="1"/>
    </xf>
    <xf numFmtId="9" fontId="9" fillId="0" borderId="7" xfId="2" applyFont="1" applyBorder="1" applyAlignment="1">
      <alignment horizontal="center"/>
    </xf>
    <xf numFmtId="0" fontId="9" fillId="3" borderId="7" xfId="0" applyFont="1" applyFill="1" applyBorder="1"/>
    <xf numFmtId="2" fontId="9" fillId="0" borderId="13" xfId="0" applyNumberFormat="1" applyFont="1" applyBorder="1" applyAlignment="1">
      <alignment horizontal="center"/>
    </xf>
    <xf numFmtId="165" fontId="9" fillId="0" borderId="7" xfId="1" applyNumberFormat="1" applyFont="1" applyBorder="1" applyAlignment="1">
      <alignment horizontal="center"/>
    </xf>
    <xf numFmtId="0" fontId="14" fillId="2" borderId="8" xfId="3" applyFont="1" applyFill="1" applyBorder="1" applyAlignment="1">
      <alignment horizontal="left" vertical="center" wrapText="1"/>
    </xf>
    <xf numFmtId="165" fontId="9" fillId="0" borderId="9" xfId="1" applyNumberFormat="1" applyFont="1" applyBorder="1" applyAlignment="1">
      <alignment horizontal="center"/>
    </xf>
    <xf numFmtId="9" fontId="9" fillId="0" borderId="9" xfId="2" applyFont="1" applyBorder="1" applyAlignment="1">
      <alignment horizontal="center"/>
    </xf>
    <xf numFmtId="0" fontId="9" fillId="3" borderId="9" xfId="0" applyFont="1" applyFill="1" applyBorder="1"/>
    <xf numFmtId="2" fontId="9" fillId="0" borderId="21" xfId="0" applyNumberFormat="1" applyFont="1" applyBorder="1" applyAlignment="1">
      <alignment horizontal="center"/>
    </xf>
    <xf numFmtId="0" fontId="14" fillId="2" borderId="10" xfId="3" applyFont="1" applyFill="1" applyBorder="1" applyAlignment="1">
      <alignment horizontal="left" vertical="center" wrapText="1"/>
    </xf>
    <xf numFmtId="165" fontId="9" fillId="0" borderId="11" xfId="1" applyNumberFormat="1" applyFont="1" applyBorder="1" applyAlignment="1">
      <alignment horizontal="center"/>
    </xf>
    <xf numFmtId="0" fontId="9" fillId="3" borderId="11" xfId="0" applyFont="1" applyFill="1" applyBorder="1"/>
    <xf numFmtId="9" fontId="9" fillId="0" borderId="11" xfId="2" applyFont="1" applyBorder="1" applyAlignment="1">
      <alignment horizontal="center"/>
    </xf>
    <xf numFmtId="0" fontId="9" fillId="0" borderId="16" xfId="0" applyFont="1" applyBorder="1"/>
    <xf numFmtId="0" fontId="15" fillId="2" borderId="7" xfId="0" applyFont="1" applyFill="1" applyBorder="1" applyAlignment="1">
      <alignment horizontal="left" vertical="center"/>
    </xf>
    <xf numFmtId="0" fontId="4" fillId="0" borderId="7" xfId="0" applyFont="1" applyBorder="1" applyAlignment="1">
      <alignment horizontal="center" vertical="center" wrapText="1"/>
    </xf>
    <xf numFmtId="2" fontId="9" fillId="0" borderId="7" xfId="0" applyNumberFormat="1" applyFont="1" applyBorder="1" applyAlignment="1">
      <alignment horizontal="center"/>
    </xf>
    <xf numFmtId="165" fontId="17" fillId="2" borderId="5" xfId="1" applyNumberFormat="1" applyFont="1" applyFill="1" applyBorder="1" applyAlignment="1">
      <alignment horizontal="center" vertical="center" wrapText="1"/>
    </xf>
    <xf numFmtId="165" fontId="16" fillId="2" borderId="15" xfId="1" applyNumberFormat="1" applyFont="1" applyFill="1" applyBorder="1" applyAlignment="1">
      <alignment horizontal="center" vertical="center"/>
    </xf>
    <xf numFmtId="165" fontId="17" fillId="2" borderId="7" xfId="1" applyNumberFormat="1" applyFont="1" applyFill="1" applyBorder="1" applyAlignment="1">
      <alignment horizontal="center" vertical="center" wrapText="1"/>
    </xf>
    <xf numFmtId="165" fontId="16" fillId="2" borderId="13" xfId="1" applyNumberFormat="1" applyFont="1" applyFill="1" applyBorder="1" applyAlignment="1">
      <alignment horizontal="center" vertical="center" wrapText="1"/>
    </xf>
    <xf numFmtId="165" fontId="18" fillId="0" borderId="7" xfId="1" applyNumberFormat="1" applyFont="1" applyBorder="1" applyAlignment="1">
      <alignment horizontal="center"/>
    </xf>
    <xf numFmtId="165" fontId="19" fillId="0" borderId="13" xfId="1" applyNumberFormat="1" applyFont="1" applyBorder="1" applyAlignment="1">
      <alignment horizontal="center"/>
    </xf>
    <xf numFmtId="165" fontId="19" fillId="0" borderId="3" xfId="1" applyNumberFormat="1" applyFont="1" applyBorder="1" applyAlignment="1">
      <alignment horizontal="center"/>
    </xf>
    <xf numFmtId="165" fontId="19" fillId="0" borderId="14" xfId="1" applyNumberFormat="1" applyFont="1" applyBorder="1" applyAlignment="1">
      <alignment horizontal="center"/>
    </xf>
    <xf numFmtId="0" fontId="14" fillId="2" borderId="0" xfId="3" applyFont="1" applyFill="1" applyAlignment="1">
      <alignment horizontal="left" vertical="center" wrapText="1"/>
    </xf>
    <xf numFmtId="2" fontId="9" fillId="0" borderId="0" xfId="0" applyNumberFormat="1" applyFont="1" applyAlignment="1">
      <alignment horizontal="center"/>
    </xf>
    <xf numFmtId="49" fontId="17" fillId="2" borderId="3" xfId="3" applyNumberFormat="1" applyFont="1" applyFill="1" applyBorder="1" applyAlignment="1">
      <alignment horizontal="center" vertical="center" wrapText="1"/>
    </xf>
    <xf numFmtId="2" fontId="20" fillId="0" borderId="5" xfId="0" applyNumberFormat="1" applyFont="1" applyBorder="1" applyAlignment="1">
      <alignment horizontal="center"/>
    </xf>
    <xf numFmtId="0" fontId="0" fillId="4" borderId="15" xfId="0" applyFill="1" applyBorder="1" applyAlignment="1">
      <alignment horizontal="center"/>
    </xf>
    <xf numFmtId="2" fontId="20" fillId="0" borderId="7" xfId="0" applyNumberFormat="1" applyFont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17" fillId="2" borderId="30" xfId="3" applyFont="1" applyFill="1" applyBorder="1" applyAlignment="1">
      <alignment horizontal="left" vertical="center" wrapText="1"/>
    </xf>
    <xf numFmtId="0" fontId="17" fillId="2" borderId="31" xfId="3" applyFont="1" applyFill="1" applyBorder="1" applyAlignment="1">
      <alignment horizontal="left" vertical="center" wrapText="1"/>
    </xf>
    <xf numFmtId="0" fontId="16" fillId="2" borderId="32" xfId="3" applyFont="1" applyFill="1" applyBorder="1" applyAlignment="1">
      <alignment horizontal="left" vertical="center" wrapText="1"/>
    </xf>
    <xf numFmtId="49" fontId="17" fillId="2" borderId="18" xfId="3" applyNumberFormat="1" applyFont="1" applyFill="1" applyBorder="1" applyAlignment="1">
      <alignment horizontal="center" vertical="center" wrapText="1"/>
    </xf>
    <xf numFmtId="2" fontId="20" fillId="0" borderId="17" xfId="0" applyNumberFormat="1" applyFont="1" applyBorder="1" applyAlignment="1">
      <alignment horizontal="center"/>
    </xf>
    <xf numFmtId="2" fontId="20" fillId="0" borderId="2" xfId="0" applyNumberFormat="1" applyFont="1" applyBorder="1" applyAlignment="1">
      <alignment horizontal="center"/>
    </xf>
    <xf numFmtId="0" fontId="0" fillId="4" borderId="18" xfId="0" applyFill="1" applyBorder="1" applyAlignment="1">
      <alignment horizontal="center"/>
    </xf>
    <xf numFmtId="49" fontId="17" fillId="2" borderId="25" xfId="3" applyNumberFormat="1" applyFont="1" applyFill="1" applyBorder="1" applyAlignment="1">
      <alignment horizontal="center" vertical="center" wrapText="1"/>
    </xf>
    <xf numFmtId="49" fontId="16" fillId="2" borderId="14" xfId="3" applyNumberFormat="1" applyFont="1" applyFill="1" applyBorder="1" applyAlignment="1">
      <alignment horizontal="center" vertical="center" wrapText="1"/>
    </xf>
    <xf numFmtId="165" fontId="17" fillId="2" borderId="4" xfId="1" applyNumberFormat="1" applyFont="1" applyFill="1" applyBorder="1" applyAlignment="1">
      <alignment horizontal="center" vertical="center" wrapText="1"/>
    </xf>
    <xf numFmtId="165" fontId="17" fillId="2" borderId="6" xfId="1" applyNumberFormat="1" applyFont="1" applyFill="1" applyBorder="1" applyAlignment="1">
      <alignment horizontal="center" vertical="center" wrapText="1"/>
    </xf>
    <xf numFmtId="165" fontId="18" fillId="0" borderId="6" xfId="1" applyNumberFormat="1" applyFont="1" applyBorder="1" applyAlignment="1">
      <alignment horizontal="center"/>
    </xf>
    <xf numFmtId="165" fontId="19" fillId="0" borderId="25" xfId="1" applyNumberFormat="1" applyFont="1" applyBorder="1" applyAlignment="1">
      <alignment horizontal="center"/>
    </xf>
    <xf numFmtId="0" fontId="1" fillId="0" borderId="0" xfId="0" applyFont="1" applyAlignment="1">
      <alignment vertical="center"/>
    </xf>
    <xf numFmtId="0" fontId="23" fillId="6" borderId="36" xfId="0" applyFont="1" applyFill="1" applyBorder="1" applyAlignment="1">
      <alignment horizontal="left" vertical="center"/>
    </xf>
    <xf numFmtId="166" fontId="24" fillId="0" borderId="0" xfId="0" applyNumberFormat="1" applyFont="1" applyAlignment="1">
      <alignment horizontal="right" vertical="center" shrinkToFit="1"/>
    </xf>
    <xf numFmtId="166" fontId="24" fillId="7" borderId="0" xfId="0" applyNumberFormat="1" applyFont="1" applyFill="1" applyAlignment="1">
      <alignment horizontal="right" vertical="center" shrinkToFit="1"/>
    </xf>
    <xf numFmtId="166" fontId="0" fillId="0" borderId="0" xfId="0" applyNumberFormat="1"/>
    <xf numFmtId="0" fontId="23" fillId="0" borderId="0" xfId="0" applyFont="1" applyAlignment="1">
      <alignment horizontal="left" vertical="center"/>
    </xf>
    <xf numFmtId="3" fontId="24" fillId="0" borderId="0" xfId="0" applyNumberFormat="1" applyFont="1" applyAlignment="1">
      <alignment horizontal="right" vertical="center" shrinkToFit="1"/>
    </xf>
    <xf numFmtId="3" fontId="24" fillId="7" borderId="0" xfId="0" applyNumberFormat="1" applyFont="1" applyFill="1" applyAlignment="1">
      <alignment horizontal="right" vertical="center" shrinkToFit="1"/>
    </xf>
    <xf numFmtId="0" fontId="26" fillId="0" borderId="0" xfId="0" applyFont="1" applyAlignment="1">
      <alignment horizontal="left" vertical="center" wrapText="1"/>
    </xf>
    <xf numFmtId="2" fontId="0" fillId="0" borderId="0" xfId="0" applyNumberFormat="1"/>
    <xf numFmtId="0" fontId="0" fillId="5" borderId="7" xfId="0" applyFill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2" fillId="0" borderId="7" xfId="0" applyNumberFormat="1" applyFont="1" applyBorder="1"/>
    <xf numFmtId="0" fontId="2" fillId="0" borderId="7" xfId="0" applyFont="1" applyBorder="1"/>
    <xf numFmtId="0" fontId="0" fillId="0" borderId="7" xfId="0" applyBorder="1"/>
    <xf numFmtId="0" fontId="27" fillId="8" borderId="36" xfId="0" applyFont="1" applyFill="1" applyBorder="1" applyAlignment="1">
      <alignment horizontal="left" vertical="center"/>
    </xf>
    <xf numFmtId="3" fontId="28" fillId="8" borderId="0" xfId="0" applyNumberFormat="1" applyFont="1" applyFill="1" applyAlignment="1">
      <alignment horizontal="right" vertical="center" shrinkToFit="1"/>
    </xf>
    <xf numFmtId="166" fontId="27" fillId="8" borderId="0" xfId="0" applyNumberFormat="1" applyFont="1" applyFill="1" applyAlignment="1">
      <alignment horizontal="right" vertical="center" shrinkToFit="1"/>
    </xf>
    <xf numFmtId="3" fontId="27" fillId="8" borderId="0" xfId="0" applyNumberFormat="1" applyFont="1" applyFill="1" applyAlignment="1">
      <alignment horizontal="right" vertical="center" shrinkToFit="1"/>
    </xf>
    <xf numFmtId="0" fontId="3" fillId="0" borderId="0" xfId="0" applyFont="1" applyAlignment="1">
      <alignment wrapText="1"/>
    </xf>
    <xf numFmtId="0" fontId="3" fillId="5" borderId="7" xfId="0" applyFont="1" applyFill="1" applyBorder="1" applyAlignment="1">
      <alignment horizontal="center" vertical="center"/>
    </xf>
    <xf numFmtId="10" fontId="7" fillId="5" borderId="7" xfId="0" applyNumberFormat="1" applyFont="1" applyFill="1" applyBorder="1" applyAlignment="1">
      <alignment horizontal="right" vertical="center"/>
    </xf>
    <xf numFmtId="0" fontId="27" fillId="9" borderId="36" xfId="0" applyFont="1" applyFill="1" applyBorder="1" applyAlignment="1">
      <alignment horizontal="left" vertical="center"/>
    </xf>
    <xf numFmtId="166" fontId="29" fillId="0" borderId="0" xfId="0" applyNumberFormat="1" applyFont="1" applyAlignment="1">
      <alignment horizontal="right" vertical="center" shrinkToFit="1"/>
    </xf>
    <xf numFmtId="166" fontId="29" fillId="7" borderId="0" xfId="0" applyNumberFormat="1" applyFont="1" applyFill="1" applyAlignment="1">
      <alignment horizontal="right" vertical="center" shrinkToFit="1"/>
    </xf>
    <xf numFmtId="0" fontId="0" fillId="5" borderId="0" xfId="0" applyFill="1" applyAlignment="1">
      <alignment horizontal="left" vertical="center" wrapText="1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</cellXfs>
  <cellStyles count="4">
    <cellStyle name="Normal 2" xfId="3" xr:uid="{6700CC93-FC6F-4DF8-B493-AA853752E9DD}"/>
    <cellStyle name="Κανονικό" xfId="0" builtinId="0"/>
    <cellStyle name="Κόμμα" xfId="1" builtinId="3"/>
    <cellStyle name="Ποσοστό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7" Type="http://schemas.openxmlformats.org/officeDocument/2006/relationships/image" Target="../media/image7.wmf"/><Relationship Id="rId2" Type="http://schemas.openxmlformats.org/officeDocument/2006/relationships/image" Target="../media/image2.e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wmf"/><Relationship Id="rId2" Type="http://schemas.openxmlformats.org/officeDocument/2006/relationships/image" Target="../media/image4.wmf"/><Relationship Id="rId1" Type="http://schemas.openxmlformats.org/officeDocument/2006/relationships/image" Target="../media/image3.wmf"/><Relationship Id="rId5" Type="http://schemas.openxmlformats.org/officeDocument/2006/relationships/image" Target="../media/image7.wmf"/><Relationship Id="rId4" Type="http://schemas.openxmlformats.org/officeDocument/2006/relationships/image" Target="../media/image6.w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wmf"/><Relationship Id="rId2" Type="http://schemas.openxmlformats.org/officeDocument/2006/relationships/image" Target="../media/image4.wmf"/><Relationship Id="rId1" Type="http://schemas.openxmlformats.org/officeDocument/2006/relationships/image" Target="../media/image3.wmf"/><Relationship Id="rId5" Type="http://schemas.openxmlformats.org/officeDocument/2006/relationships/image" Target="../media/image7.wmf"/><Relationship Id="rId4" Type="http://schemas.openxmlformats.org/officeDocument/2006/relationships/image" Target="../media/image6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204788</xdr:colOff>
          <xdr:row>3</xdr:row>
          <xdr:rowOff>0</xdr:rowOff>
        </xdr:from>
        <xdr:to>
          <xdr:col>3</xdr:col>
          <xdr:colOff>381000</xdr:colOff>
          <xdr:row>3</xdr:row>
          <xdr:rowOff>223838</xdr:rowOff>
        </xdr:to>
        <xdr:sp macro="" textlink="">
          <xdr:nvSpPr>
            <xdr:cNvPr id="1025" name="Object 382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52388</xdr:colOff>
          <xdr:row>3</xdr:row>
          <xdr:rowOff>14288</xdr:rowOff>
        </xdr:from>
        <xdr:to>
          <xdr:col>6</xdr:col>
          <xdr:colOff>628650</xdr:colOff>
          <xdr:row>3</xdr:row>
          <xdr:rowOff>247650</xdr:rowOff>
        </xdr:to>
        <xdr:sp macro="" textlink="">
          <xdr:nvSpPr>
            <xdr:cNvPr id="1026" name="Object 366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190500</xdr:colOff>
          <xdr:row>3</xdr:row>
          <xdr:rowOff>14288</xdr:rowOff>
        </xdr:from>
        <xdr:to>
          <xdr:col>4</xdr:col>
          <xdr:colOff>381000</xdr:colOff>
          <xdr:row>3</xdr:row>
          <xdr:rowOff>228600</xdr:rowOff>
        </xdr:to>
        <xdr:sp macro="" textlink="">
          <xdr:nvSpPr>
            <xdr:cNvPr id="1027" name="Object 36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109538</xdr:colOff>
          <xdr:row>3</xdr:row>
          <xdr:rowOff>14288</xdr:rowOff>
        </xdr:from>
        <xdr:to>
          <xdr:col>5</xdr:col>
          <xdr:colOff>533400</xdr:colOff>
          <xdr:row>3</xdr:row>
          <xdr:rowOff>228600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147638</xdr:colOff>
          <xdr:row>3</xdr:row>
          <xdr:rowOff>0</xdr:rowOff>
        </xdr:from>
        <xdr:to>
          <xdr:col>7</xdr:col>
          <xdr:colOff>895350</xdr:colOff>
          <xdr:row>3</xdr:row>
          <xdr:rowOff>242888</xdr:rowOff>
        </xdr:to>
        <xdr:sp macro="" textlink="">
          <xdr:nvSpPr>
            <xdr:cNvPr id="1029" name="Object 383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14288</xdr:colOff>
          <xdr:row>12</xdr:row>
          <xdr:rowOff>57150</xdr:rowOff>
        </xdr:from>
        <xdr:to>
          <xdr:col>0</xdr:col>
          <xdr:colOff>152400</xdr:colOff>
          <xdr:row>12</xdr:row>
          <xdr:rowOff>247650</xdr:rowOff>
        </xdr:to>
        <xdr:sp macro="" textlink="">
          <xdr:nvSpPr>
            <xdr:cNvPr id="1030" name="Object 14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300038</xdr:colOff>
          <xdr:row>2</xdr:row>
          <xdr:rowOff>14288</xdr:rowOff>
        </xdr:from>
        <xdr:to>
          <xdr:col>1</xdr:col>
          <xdr:colOff>909638</xdr:colOff>
          <xdr:row>3</xdr:row>
          <xdr:rowOff>0</xdr:rowOff>
        </xdr:to>
        <xdr:sp macro="" textlink="">
          <xdr:nvSpPr>
            <xdr:cNvPr id="1031" name="Object 12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204788</xdr:colOff>
          <xdr:row>1</xdr:row>
          <xdr:rowOff>0</xdr:rowOff>
        </xdr:from>
        <xdr:to>
          <xdr:col>4</xdr:col>
          <xdr:colOff>381000</xdr:colOff>
          <xdr:row>1</xdr:row>
          <xdr:rowOff>223838</xdr:rowOff>
        </xdr:to>
        <xdr:sp macro="" textlink="">
          <xdr:nvSpPr>
            <xdr:cNvPr id="4097" name="Object 382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1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52388</xdr:colOff>
          <xdr:row>1</xdr:row>
          <xdr:rowOff>14288</xdr:rowOff>
        </xdr:from>
        <xdr:to>
          <xdr:col>7</xdr:col>
          <xdr:colOff>628650</xdr:colOff>
          <xdr:row>1</xdr:row>
          <xdr:rowOff>247650</xdr:rowOff>
        </xdr:to>
        <xdr:sp macro="" textlink="">
          <xdr:nvSpPr>
            <xdr:cNvPr id="4098" name="Object 366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1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190500</xdr:colOff>
          <xdr:row>1</xdr:row>
          <xdr:rowOff>14288</xdr:rowOff>
        </xdr:from>
        <xdr:to>
          <xdr:col>5</xdr:col>
          <xdr:colOff>381000</xdr:colOff>
          <xdr:row>1</xdr:row>
          <xdr:rowOff>228600</xdr:rowOff>
        </xdr:to>
        <xdr:sp macro="" textlink="">
          <xdr:nvSpPr>
            <xdr:cNvPr id="4099" name="Object 36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1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109538</xdr:colOff>
          <xdr:row>1</xdr:row>
          <xdr:rowOff>14288</xdr:rowOff>
        </xdr:from>
        <xdr:to>
          <xdr:col>6</xdr:col>
          <xdr:colOff>533400</xdr:colOff>
          <xdr:row>1</xdr:row>
          <xdr:rowOff>228600</xdr:rowOff>
        </xdr:to>
        <xdr:sp macro="" textlink="">
          <xdr:nvSpPr>
            <xdr:cNvPr id="4100" name="Object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1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147638</xdr:colOff>
          <xdr:row>1</xdr:row>
          <xdr:rowOff>0</xdr:rowOff>
        </xdr:from>
        <xdr:to>
          <xdr:col>8</xdr:col>
          <xdr:colOff>895350</xdr:colOff>
          <xdr:row>1</xdr:row>
          <xdr:rowOff>242888</xdr:rowOff>
        </xdr:to>
        <xdr:sp macro="" textlink="">
          <xdr:nvSpPr>
            <xdr:cNvPr id="4101" name="Object 383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1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204788</xdr:colOff>
          <xdr:row>1</xdr:row>
          <xdr:rowOff>0</xdr:rowOff>
        </xdr:from>
        <xdr:to>
          <xdr:col>4</xdr:col>
          <xdr:colOff>381000</xdr:colOff>
          <xdr:row>1</xdr:row>
          <xdr:rowOff>223838</xdr:rowOff>
        </xdr:to>
        <xdr:sp macro="" textlink="">
          <xdr:nvSpPr>
            <xdr:cNvPr id="2049" name="Object 382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52388</xdr:colOff>
          <xdr:row>1</xdr:row>
          <xdr:rowOff>14288</xdr:rowOff>
        </xdr:from>
        <xdr:to>
          <xdr:col>7</xdr:col>
          <xdr:colOff>628650</xdr:colOff>
          <xdr:row>1</xdr:row>
          <xdr:rowOff>247650</xdr:rowOff>
        </xdr:to>
        <xdr:sp macro="" textlink="">
          <xdr:nvSpPr>
            <xdr:cNvPr id="2050" name="Object 366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190500</xdr:colOff>
          <xdr:row>1</xdr:row>
          <xdr:rowOff>14288</xdr:rowOff>
        </xdr:from>
        <xdr:to>
          <xdr:col>5</xdr:col>
          <xdr:colOff>381000</xdr:colOff>
          <xdr:row>1</xdr:row>
          <xdr:rowOff>228600</xdr:rowOff>
        </xdr:to>
        <xdr:sp macro="" textlink="">
          <xdr:nvSpPr>
            <xdr:cNvPr id="2051" name="Object 36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2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109538</xdr:colOff>
          <xdr:row>1</xdr:row>
          <xdr:rowOff>14288</xdr:rowOff>
        </xdr:from>
        <xdr:to>
          <xdr:col>6</xdr:col>
          <xdr:colOff>533400</xdr:colOff>
          <xdr:row>1</xdr:row>
          <xdr:rowOff>228600</xdr:rowOff>
        </xdr:to>
        <xdr:sp macro="" textlink="">
          <xdr:nvSpPr>
            <xdr:cNvPr id="2052" name="Object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2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147638</xdr:colOff>
          <xdr:row>1</xdr:row>
          <xdr:rowOff>0</xdr:rowOff>
        </xdr:from>
        <xdr:to>
          <xdr:col>8</xdr:col>
          <xdr:colOff>895350</xdr:colOff>
          <xdr:row>1</xdr:row>
          <xdr:rowOff>242888</xdr:rowOff>
        </xdr:to>
        <xdr:sp macro="" textlink="">
          <xdr:nvSpPr>
            <xdr:cNvPr id="2053" name="Object 383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2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BBE0E3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5.w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oleObject" Target="../embeddings/oleObject5.bin"/><Relationship Id="rId17" Type="http://schemas.openxmlformats.org/officeDocument/2006/relationships/image" Target="../media/image7.wmf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7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wmf"/><Relationship Id="rId5" Type="http://schemas.openxmlformats.org/officeDocument/2006/relationships/image" Target="../media/image1.wmf"/><Relationship Id="rId15" Type="http://schemas.openxmlformats.org/officeDocument/2006/relationships/image" Target="../media/image6.w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wmf"/><Relationship Id="rId14" Type="http://schemas.openxmlformats.org/officeDocument/2006/relationships/oleObject" Target="../embeddings/oleObject6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wmf"/><Relationship Id="rId3" Type="http://schemas.openxmlformats.org/officeDocument/2006/relationships/oleObject" Target="../embeddings/oleObject8.bin"/><Relationship Id="rId7" Type="http://schemas.openxmlformats.org/officeDocument/2006/relationships/oleObject" Target="../embeddings/oleObject10.bin"/><Relationship Id="rId12" Type="http://schemas.openxmlformats.org/officeDocument/2006/relationships/image" Target="../media/image7.wmf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6" Type="http://schemas.openxmlformats.org/officeDocument/2006/relationships/image" Target="../media/image4.wmf"/><Relationship Id="rId11" Type="http://schemas.openxmlformats.org/officeDocument/2006/relationships/oleObject" Target="../embeddings/oleObject12.bin"/><Relationship Id="rId5" Type="http://schemas.openxmlformats.org/officeDocument/2006/relationships/oleObject" Target="../embeddings/oleObject9.bin"/><Relationship Id="rId10" Type="http://schemas.openxmlformats.org/officeDocument/2006/relationships/image" Target="../media/image6.wmf"/><Relationship Id="rId4" Type="http://schemas.openxmlformats.org/officeDocument/2006/relationships/image" Target="../media/image3.wmf"/><Relationship Id="rId9" Type="http://schemas.openxmlformats.org/officeDocument/2006/relationships/oleObject" Target="../embeddings/oleObject1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wmf"/><Relationship Id="rId3" Type="http://schemas.openxmlformats.org/officeDocument/2006/relationships/oleObject" Target="../embeddings/oleObject13.bin"/><Relationship Id="rId7" Type="http://schemas.openxmlformats.org/officeDocument/2006/relationships/oleObject" Target="../embeddings/oleObject15.bin"/><Relationship Id="rId12" Type="http://schemas.openxmlformats.org/officeDocument/2006/relationships/image" Target="../media/image7.wmf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6" Type="http://schemas.openxmlformats.org/officeDocument/2006/relationships/image" Target="../media/image4.wmf"/><Relationship Id="rId11" Type="http://schemas.openxmlformats.org/officeDocument/2006/relationships/oleObject" Target="../embeddings/oleObject17.bin"/><Relationship Id="rId5" Type="http://schemas.openxmlformats.org/officeDocument/2006/relationships/oleObject" Target="../embeddings/oleObject14.bin"/><Relationship Id="rId10" Type="http://schemas.openxmlformats.org/officeDocument/2006/relationships/image" Target="../media/image6.wmf"/><Relationship Id="rId4" Type="http://schemas.openxmlformats.org/officeDocument/2006/relationships/image" Target="../media/image3.wmf"/><Relationship Id="rId9" Type="http://schemas.openxmlformats.org/officeDocument/2006/relationships/oleObject" Target="../embeddings/oleObject16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FE938-96AE-4653-B207-D3122DA4C6FD}">
  <dimension ref="A1:K14"/>
  <sheetViews>
    <sheetView tabSelected="1" workbookViewId="0">
      <selection activeCell="C7" sqref="C7"/>
    </sheetView>
  </sheetViews>
  <sheetFormatPr defaultRowHeight="14.25" x14ac:dyDescent="0.45"/>
  <cols>
    <col min="1" max="1" width="19.73046875" customWidth="1"/>
    <col min="2" max="9" width="14.73046875" customWidth="1"/>
  </cols>
  <sheetData>
    <row r="1" spans="1:11" x14ac:dyDescent="0.45">
      <c r="A1" s="11" t="s">
        <v>44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1.25" customHeight="1" thickBot="1" x14ac:dyDescent="0.5">
      <c r="A2" s="117" t="s">
        <v>4</v>
      </c>
      <c r="B2" s="117"/>
      <c r="C2" s="117"/>
      <c r="D2" s="117"/>
      <c r="E2" s="117"/>
      <c r="F2" s="117"/>
      <c r="G2" s="117"/>
      <c r="H2" s="117"/>
      <c r="I2" s="117"/>
    </row>
    <row r="3" spans="1:11" ht="39.4" customHeight="1" thickBot="1" x14ac:dyDescent="0.5">
      <c r="A3" s="118"/>
      <c r="B3" s="119"/>
    </row>
    <row r="4" spans="1:11" ht="28.5" x14ac:dyDescent="0.45">
      <c r="A4" s="1" t="s">
        <v>0</v>
      </c>
      <c r="B4" s="10" t="s">
        <v>10</v>
      </c>
      <c r="C4" s="10" t="s">
        <v>12</v>
      </c>
    </row>
    <row r="5" spans="1:11" x14ac:dyDescent="0.45">
      <c r="A5" t="s">
        <v>5</v>
      </c>
      <c r="B5">
        <v>765</v>
      </c>
      <c r="C5">
        <v>40.76</v>
      </c>
      <c r="D5" s="12">
        <f>B5/C5</f>
        <v>18.768400392541707</v>
      </c>
      <c r="E5" s="12">
        <f>C5/C$9</f>
        <v>0.1961029588645658</v>
      </c>
      <c r="F5" s="2">
        <f>D5-D$9</f>
        <v>1.7801877391859229</v>
      </c>
      <c r="G5" s="2">
        <f>F5^2</f>
        <v>3.1690683867478873</v>
      </c>
      <c r="H5" s="3">
        <f>G5*E5</f>
        <v>0.6214636874854168</v>
      </c>
    </row>
    <row r="6" spans="1:11" x14ac:dyDescent="0.45">
      <c r="A6" t="s">
        <v>6</v>
      </c>
      <c r="B6">
        <v>1735</v>
      </c>
      <c r="C6">
        <v>104.37</v>
      </c>
      <c r="D6" s="12">
        <f t="shared" ref="D6:D8" si="0">B6/C6</f>
        <v>16.623550828782218</v>
      </c>
      <c r="E6" s="12">
        <f t="shared" ref="E6:E8" si="1">C6/C$9</f>
        <v>0.50214096704354105</v>
      </c>
      <c r="F6" s="2">
        <f t="shared" ref="F6:F8" si="2">D6-D$9</f>
        <v>-0.36466182457356666</v>
      </c>
      <c r="G6" s="2">
        <f t="shared" ref="G6:G8" si="3">F6^2</f>
        <v>0.13297824630132271</v>
      </c>
      <c r="H6" s="3">
        <f t="shared" ref="H6:H8" si="4">G6*E6</f>
        <v>6.6773825193500377E-2</v>
      </c>
    </row>
    <row r="7" spans="1:11" x14ac:dyDescent="0.45">
      <c r="A7" t="s">
        <v>7</v>
      </c>
      <c r="B7">
        <v>670</v>
      </c>
      <c r="C7">
        <v>39.03</v>
      </c>
      <c r="D7" s="12">
        <f t="shared" si="0"/>
        <v>17.166282346912631</v>
      </c>
      <c r="E7" s="12">
        <f t="shared" si="1"/>
        <v>0.18777964878518164</v>
      </c>
      <c r="F7" s="2">
        <f t="shared" si="2"/>
        <v>0.17806969355684643</v>
      </c>
      <c r="G7" s="2">
        <f t="shared" si="3"/>
        <v>3.1708815763429196E-2</v>
      </c>
      <c r="H7" s="3">
        <f t="shared" si="4"/>
        <v>5.9542702874507657E-3</v>
      </c>
    </row>
    <row r="8" spans="1:11" x14ac:dyDescent="0.45">
      <c r="A8" t="s">
        <v>8</v>
      </c>
      <c r="B8">
        <v>361</v>
      </c>
      <c r="C8">
        <v>23.69</v>
      </c>
      <c r="D8" s="12">
        <f t="shared" si="0"/>
        <v>15.238497256226255</v>
      </c>
      <c r="E8" s="12">
        <f t="shared" si="1"/>
        <v>0.11397642530671158</v>
      </c>
      <c r="F8" s="2">
        <f t="shared" si="2"/>
        <v>-1.7497153971295294</v>
      </c>
      <c r="G8" s="2">
        <f t="shared" si="3"/>
        <v>3.0615039709521468</v>
      </c>
      <c r="H8" s="3">
        <f t="shared" si="4"/>
        <v>0.34893927867142827</v>
      </c>
    </row>
    <row r="9" spans="1:11" ht="15.75" x14ac:dyDescent="0.45">
      <c r="A9" s="4" t="s">
        <v>9</v>
      </c>
      <c r="B9">
        <f>SUM(B5:B8)</f>
        <v>3531</v>
      </c>
      <c r="C9">
        <f>SUM(C5:C8)</f>
        <v>207.85</v>
      </c>
      <c r="D9" s="13">
        <f>B9/C9</f>
        <v>16.988212653355784</v>
      </c>
      <c r="E9" s="3"/>
      <c r="F9" s="5"/>
      <c r="G9" s="3"/>
      <c r="H9" s="3">
        <f>SUM(H5:H8)</f>
        <v>1.0431310616377962</v>
      </c>
    </row>
    <row r="10" spans="1:11" x14ac:dyDescent="0.45">
      <c r="F10" s="6"/>
      <c r="G10" s="7" t="s">
        <v>1</v>
      </c>
      <c r="H10" s="8">
        <f>SQRT(H9)/D9</f>
        <v>6.0120384594556237E-2</v>
      </c>
    </row>
    <row r="11" spans="1:11" x14ac:dyDescent="0.45">
      <c r="A11" s="6" t="s">
        <v>2</v>
      </c>
      <c r="C11" s="6"/>
      <c r="E11" s="6"/>
    </row>
    <row r="12" spans="1:11" ht="15.75" x14ac:dyDescent="0.45">
      <c r="A12" s="6" t="s">
        <v>3</v>
      </c>
      <c r="C12" s="6"/>
      <c r="D12" s="101"/>
    </row>
    <row r="13" spans="1:11" x14ac:dyDescent="0.45">
      <c r="A13" s="6" t="s">
        <v>11</v>
      </c>
      <c r="C13" s="9"/>
    </row>
    <row r="14" spans="1:11" ht="15.75" x14ac:dyDescent="0.45">
      <c r="A14" s="92" t="s">
        <v>45</v>
      </c>
    </row>
  </sheetData>
  <mergeCells count="2">
    <mergeCell ref="A2:I2"/>
    <mergeCell ref="A3:B3"/>
  </mergeCells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Equation.3" shapeId="1030" r:id="rId4">
          <objectPr defaultSize="0" autoPict="0" r:id="rId5">
            <anchor moveWithCells="1" sizeWithCells="1">
              <from>
                <xdr:col>0</xdr:col>
                <xdr:colOff>14288</xdr:colOff>
                <xdr:row>12</xdr:row>
                <xdr:rowOff>57150</xdr:rowOff>
              </from>
              <to>
                <xdr:col>0</xdr:col>
                <xdr:colOff>152400</xdr:colOff>
                <xdr:row>12</xdr:row>
                <xdr:rowOff>247650</xdr:rowOff>
              </to>
            </anchor>
          </objectPr>
        </oleObject>
      </mc:Choice>
      <mc:Fallback>
        <oleObject progId="Equation.3" shapeId="1030" r:id="rId4"/>
      </mc:Fallback>
    </mc:AlternateContent>
    <mc:AlternateContent xmlns:mc="http://schemas.openxmlformats.org/markup-compatibility/2006">
      <mc:Choice Requires="x14">
        <oleObject progId="Equation.3" shapeId="1031" r:id="rId6">
          <objectPr defaultSize="0" autoPict="0" r:id="rId7">
            <anchor moveWithCells="1" sizeWithCells="1">
              <from>
                <xdr:col>0</xdr:col>
                <xdr:colOff>300038</xdr:colOff>
                <xdr:row>2</xdr:row>
                <xdr:rowOff>14288</xdr:rowOff>
              </from>
              <to>
                <xdr:col>1</xdr:col>
                <xdr:colOff>909638</xdr:colOff>
                <xdr:row>3</xdr:row>
                <xdr:rowOff>0</xdr:rowOff>
              </to>
            </anchor>
          </objectPr>
        </oleObject>
      </mc:Choice>
      <mc:Fallback>
        <oleObject progId="Equation.3" shapeId="1031" r:id="rId6"/>
      </mc:Fallback>
    </mc:AlternateContent>
    <mc:AlternateContent xmlns:mc="http://schemas.openxmlformats.org/markup-compatibility/2006">
      <mc:Choice Requires="x14">
        <oleObject progId="Equation.3" shapeId="1025" r:id="rId8">
          <objectPr defaultSize="0" autoPict="0" r:id="rId9">
            <anchor moveWithCells="1" sizeWithCells="1">
              <from>
                <xdr:col>3</xdr:col>
                <xdr:colOff>204788</xdr:colOff>
                <xdr:row>3</xdr:row>
                <xdr:rowOff>0</xdr:rowOff>
              </from>
              <to>
                <xdr:col>3</xdr:col>
                <xdr:colOff>381000</xdr:colOff>
                <xdr:row>3</xdr:row>
                <xdr:rowOff>223838</xdr:rowOff>
              </to>
            </anchor>
          </objectPr>
        </oleObject>
      </mc:Choice>
      <mc:Fallback>
        <oleObject progId="Equation.3" shapeId="1025" r:id="rId8"/>
      </mc:Fallback>
    </mc:AlternateContent>
    <mc:AlternateContent xmlns:mc="http://schemas.openxmlformats.org/markup-compatibility/2006">
      <mc:Choice Requires="x14">
        <oleObject progId="Equation.3" shapeId="1026" r:id="rId10">
          <objectPr defaultSize="0" autoPict="0" r:id="rId11">
            <anchor moveWithCells="1" sizeWithCells="1">
              <from>
                <xdr:col>6</xdr:col>
                <xdr:colOff>52388</xdr:colOff>
                <xdr:row>3</xdr:row>
                <xdr:rowOff>14288</xdr:rowOff>
              </from>
              <to>
                <xdr:col>6</xdr:col>
                <xdr:colOff>628650</xdr:colOff>
                <xdr:row>3</xdr:row>
                <xdr:rowOff>247650</xdr:rowOff>
              </to>
            </anchor>
          </objectPr>
        </oleObject>
      </mc:Choice>
      <mc:Fallback>
        <oleObject progId="Equation.3" shapeId="1026" r:id="rId10"/>
      </mc:Fallback>
    </mc:AlternateContent>
    <mc:AlternateContent xmlns:mc="http://schemas.openxmlformats.org/markup-compatibility/2006">
      <mc:Choice Requires="x14">
        <oleObject progId="Equation.3" shapeId="1027" r:id="rId12">
          <objectPr defaultSize="0" autoPict="0" r:id="rId13">
            <anchor moveWithCells="1" sizeWithCells="1">
              <from>
                <xdr:col>4</xdr:col>
                <xdr:colOff>190500</xdr:colOff>
                <xdr:row>3</xdr:row>
                <xdr:rowOff>14288</xdr:rowOff>
              </from>
              <to>
                <xdr:col>4</xdr:col>
                <xdr:colOff>381000</xdr:colOff>
                <xdr:row>3</xdr:row>
                <xdr:rowOff>228600</xdr:rowOff>
              </to>
            </anchor>
          </objectPr>
        </oleObject>
      </mc:Choice>
      <mc:Fallback>
        <oleObject progId="Equation.3" shapeId="1027" r:id="rId12"/>
      </mc:Fallback>
    </mc:AlternateContent>
    <mc:AlternateContent xmlns:mc="http://schemas.openxmlformats.org/markup-compatibility/2006">
      <mc:Choice Requires="x14">
        <oleObject progId="Equation.3" shapeId="1028" r:id="rId14">
          <objectPr defaultSize="0" autoPict="0" r:id="rId15">
            <anchor moveWithCells="1" sizeWithCells="1">
              <from>
                <xdr:col>5</xdr:col>
                <xdr:colOff>109538</xdr:colOff>
                <xdr:row>3</xdr:row>
                <xdr:rowOff>14288</xdr:rowOff>
              </from>
              <to>
                <xdr:col>5</xdr:col>
                <xdr:colOff>533400</xdr:colOff>
                <xdr:row>3</xdr:row>
                <xdr:rowOff>228600</xdr:rowOff>
              </to>
            </anchor>
          </objectPr>
        </oleObject>
      </mc:Choice>
      <mc:Fallback>
        <oleObject progId="Equation.3" shapeId="1028" r:id="rId14"/>
      </mc:Fallback>
    </mc:AlternateContent>
    <mc:AlternateContent xmlns:mc="http://schemas.openxmlformats.org/markup-compatibility/2006">
      <mc:Choice Requires="x14">
        <oleObject progId="Equation.3" shapeId="1029" r:id="rId16">
          <objectPr defaultSize="0" autoPict="0" r:id="rId17">
            <anchor moveWithCells="1" sizeWithCells="1">
              <from>
                <xdr:col>7</xdr:col>
                <xdr:colOff>147638</xdr:colOff>
                <xdr:row>3</xdr:row>
                <xdr:rowOff>0</xdr:rowOff>
              </from>
              <to>
                <xdr:col>7</xdr:col>
                <xdr:colOff>895350</xdr:colOff>
                <xdr:row>3</xdr:row>
                <xdr:rowOff>242888</xdr:rowOff>
              </to>
            </anchor>
          </objectPr>
        </oleObject>
      </mc:Choice>
      <mc:Fallback>
        <oleObject progId="Equation.3" shapeId="1029" r:id="rId16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26DC4-C51E-48E3-8BB4-73721ED210C0}">
  <dimension ref="A1:I28"/>
  <sheetViews>
    <sheetView zoomScale="80" zoomScaleNormal="80" workbookViewId="0">
      <selection activeCell="I23" sqref="I23"/>
    </sheetView>
  </sheetViews>
  <sheetFormatPr defaultRowHeight="14.25" x14ac:dyDescent="0.45"/>
  <cols>
    <col min="1" max="1" width="10" customWidth="1"/>
    <col min="2" max="2" width="13.06640625" customWidth="1"/>
    <col min="3" max="3" width="15.59765625" customWidth="1"/>
    <col min="4" max="4" width="9.3984375" customWidth="1"/>
  </cols>
  <sheetData>
    <row r="1" spans="1:9" ht="46.5" customHeight="1" x14ac:dyDescent="0.45">
      <c r="A1" s="111" t="s">
        <v>91</v>
      </c>
      <c r="C1" s="100" t="s">
        <v>89</v>
      </c>
      <c r="D1" s="100" t="s">
        <v>88</v>
      </c>
    </row>
    <row r="2" spans="1:9" x14ac:dyDescent="0.45">
      <c r="C2" s="97"/>
      <c r="E2" s="102"/>
      <c r="F2" s="102"/>
      <c r="G2" s="102"/>
      <c r="H2" s="102"/>
      <c r="I2" s="102"/>
    </row>
    <row r="3" spans="1:9" x14ac:dyDescent="0.45">
      <c r="A3" s="93" t="s">
        <v>92</v>
      </c>
      <c r="B3" s="93" t="s">
        <v>93</v>
      </c>
      <c r="C3" s="115">
        <v>77356.3</v>
      </c>
      <c r="D3" s="98">
        <v>2699.424</v>
      </c>
      <c r="E3" s="103">
        <f>C3/D3</f>
        <v>28.656594888391005</v>
      </c>
      <c r="F3" s="103">
        <f t="shared" ref="F3:F21" si="0">D3/D$22</f>
        <v>5.6138166457770797E-2</v>
      </c>
      <c r="G3" s="104">
        <f t="shared" ref="G3:G21" si="1">E3-E$22</f>
        <v>-2.5030755152480566</v>
      </c>
      <c r="H3" s="104">
        <f>G3^2</f>
        <v>6.2653870350343244</v>
      </c>
      <c r="I3" s="105">
        <f>H3*F3</f>
        <v>0.35172734029511593</v>
      </c>
    </row>
    <row r="4" spans="1:9" x14ac:dyDescent="0.45">
      <c r="A4" s="93" t="s">
        <v>94</v>
      </c>
      <c r="B4" s="93" t="s">
        <v>95</v>
      </c>
      <c r="C4" s="116">
        <v>28325.5</v>
      </c>
      <c r="D4" s="99">
        <v>1006.06</v>
      </c>
      <c r="E4" s="103">
        <f t="shared" ref="E4:E21" si="2">C4/D4</f>
        <v>28.154881418603267</v>
      </c>
      <c r="F4" s="103">
        <f t="shared" si="0"/>
        <v>2.0922375938905814E-2</v>
      </c>
      <c r="G4" s="104">
        <f t="shared" si="1"/>
        <v>-3.0047889850357947</v>
      </c>
      <c r="H4" s="104">
        <f t="shared" ref="H4:H21" si="3">G4^2</f>
        <v>9.0287568445924418</v>
      </c>
      <c r="I4" s="105">
        <f t="shared" ref="I4:I21" si="4">H4*F4</f>
        <v>0.18890304496353208</v>
      </c>
    </row>
    <row r="5" spans="1:9" x14ac:dyDescent="0.45">
      <c r="A5" s="93" t="s">
        <v>96</v>
      </c>
      <c r="B5" s="93" t="s">
        <v>97</v>
      </c>
      <c r="C5" s="115">
        <v>16776.599999999999</v>
      </c>
      <c r="D5" s="98">
        <v>588.38699999999994</v>
      </c>
      <c r="E5" s="103">
        <f t="shared" si="2"/>
        <v>28.512866531721468</v>
      </c>
      <c r="F5" s="103">
        <f t="shared" si="0"/>
        <v>1.2236302021315801E-2</v>
      </c>
      <c r="G5" s="104">
        <f t="shared" si="1"/>
        <v>-2.6468038719175944</v>
      </c>
      <c r="H5" s="104">
        <f t="shared" si="3"/>
        <v>7.0055707363979689</v>
      </c>
      <c r="I5" s="105">
        <f t="shared" si="4"/>
        <v>8.5722279362257292E-2</v>
      </c>
    </row>
    <row r="6" spans="1:9" x14ac:dyDescent="0.45">
      <c r="A6" s="93" t="s">
        <v>98</v>
      </c>
      <c r="B6" s="93" t="s">
        <v>99</v>
      </c>
      <c r="C6" s="116">
        <v>87857.5</v>
      </c>
      <c r="D6" s="99">
        <v>2216.3020000000001</v>
      </c>
      <c r="E6" s="103">
        <f t="shared" si="2"/>
        <v>39.641483877197238</v>
      </c>
      <c r="F6" s="103">
        <f t="shared" si="0"/>
        <v>4.6090992225263742E-2</v>
      </c>
      <c r="G6" s="104">
        <f t="shared" si="1"/>
        <v>8.4818134735581765</v>
      </c>
      <c r="H6" s="104">
        <f t="shared" si="3"/>
        <v>71.941159800233024</v>
      </c>
      <c r="I6" s="105">
        <f t="shared" si="4"/>
        <v>3.315839437028997</v>
      </c>
    </row>
    <row r="7" spans="1:9" x14ac:dyDescent="0.45">
      <c r="A7" s="93" t="s">
        <v>100</v>
      </c>
      <c r="B7" s="93" t="s">
        <v>101</v>
      </c>
      <c r="C7" s="115">
        <v>25041.200000000001</v>
      </c>
      <c r="D7" s="98">
        <v>672.15499999999997</v>
      </c>
      <c r="E7" s="103">
        <f t="shared" si="2"/>
        <v>37.255097410567508</v>
      </c>
      <c r="F7" s="103">
        <f t="shared" si="0"/>
        <v>1.3978370672937238E-2</v>
      </c>
      <c r="G7" s="104">
        <f t="shared" si="1"/>
        <v>6.0954270069284462</v>
      </c>
      <c r="H7" s="104">
        <f t="shared" si="3"/>
        <v>37.154230396792677</v>
      </c>
      <c r="I7" s="105">
        <f t="shared" si="4"/>
        <v>0.51935560455408003</v>
      </c>
    </row>
    <row r="8" spans="1:9" x14ac:dyDescent="0.45">
      <c r="A8" s="93" t="s">
        <v>102</v>
      </c>
      <c r="B8" s="93" t="s">
        <v>103</v>
      </c>
      <c r="C8" s="116">
        <v>10618.1</v>
      </c>
      <c r="D8" s="99">
        <v>322.28199999999998</v>
      </c>
      <c r="E8" s="103">
        <f t="shared" si="2"/>
        <v>32.946611973364945</v>
      </c>
      <c r="F8" s="103">
        <f t="shared" si="0"/>
        <v>6.7022892892495906E-3</v>
      </c>
      <c r="G8" s="104">
        <f t="shared" si="1"/>
        <v>1.786941569725883</v>
      </c>
      <c r="H8" s="104">
        <f t="shared" si="3"/>
        <v>3.1931601736144031</v>
      </c>
      <c r="I8" s="105">
        <f t="shared" si="4"/>
        <v>2.1401483230474177E-2</v>
      </c>
    </row>
    <row r="9" spans="1:9" x14ac:dyDescent="0.45">
      <c r="A9" s="93" t="s">
        <v>104</v>
      </c>
      <c r="B9" s="93" t="s">
        <v>105</v>
      </c>
      <c r="C9" s="115">
        <v>46673.599999999999</v>
      </c>
      <c r="D9" s="98">
        <v>1341.289</v>
      </c>
      <c r="E9" s="103">
        <f t="shared" si="2"/>
        <v>34.797571589717052</v>
      </c>
      <c r="F9" s="103">
        <f t="shared" si="0"/>
        <v>2.7893915572350596E-2</v>
      </c>
      <c r="G9" s="104">
        <f t="shared" si="1"/>
        <v>3.6379011860779897</v>
      </c>
      <c r="H9" s="104">
        <f t="shared" si="3"/>
        <v>13.234325039667645</v>
      </c>
      <c r="I9" s="105">
        <f t="shared" si="4"/>
        <v>0.36915714531353477</v>
      </c>
    </row>
    <row r="10" spans="1:9" x14ac:dyDescent="0.45">
      <c r="A10" s="93" t="s">
        <v>106</v>
      </c>
      <c r="B10" s="93" t="s">
        <v>107</v>
      </c>
      <c r="C10" s="116">
        <v>293069.3</v>
      </c>
      <c r="D10" s="99">
        <v>6871.9030000000002</v>
      </c>
      <c r="E10" s="103">
        <f t="shared" si="2"/>
        <v>42.647473341809388</v>
      </c>
      <c r="F10" s="103">
        <f t="shared" si="0"/>
        <v>0.14291050034957625</v>
      </c>
      <c r="G10" s="104">
        <f t="shared" si="1"/>
        <v>11.487802938170326</v>
      </c>
      <c r="H10" s="104">
        <f t="shared" si="3"/>
        <v>131.96961634623477</v>
      </c>
      <c r="I10" s="105">
        <f t="shared" si="4"/>
        <v>18.859843902982028</v>
      </c>
    </row>
    <row r="11" spans="1:9" x14ac:dyDescent="0.45">
      <c r="A11" s="93" t="s">
        <v>108</v>
      </c>
      <c r="B11" s="93" t="s">
        <v>109</v>
      </c>
      <c r="C11" s="115">
        <v>70876.3</v>
      </c>
      <c r="D11" s="98">
        <v>2383.703</v>
      </c>
      <c r="E11" s="103">
        <f t="shared" si="2"/>
        <v>29.733695850531717</v>
      </c>
      <c r="F11" s="103">
        <f t="shared" si="0"/>
        <v>4.9572322021248838E-2</v>
      </c>
      <c r="G11" s="104">
        <f t="shared" si="1"/>
        <v>-1.4259745531073449</v>
      </c>
      <c r="H11" s="104">
        <f t="shared" si="3"/>
        <v>2.0334034261096918</v>
      </c>
      <c r="I11" s="105">
        <f t="shared" si="4"/>
        <v>0.10080052943822031</v>
      </c>
    </row>
    <row r="12" spans="1:9" x14ac:dyDescent="0.45">
      <c r="A12" s="93" t="s">
        <v>110</v>
      </c>
      <c r="B12" s="93" t="s">
        <v>111</v>
      </c>
      <c r="C12" s="116">
        <v>53929.1</v>
      </c>
      <c r="D12" s="99">
        <v>2084.0859999999998</v>
      </c>
      <c r="E12" s="103">
        <f t="shared" si="2"/>
        <v>25.876619294981111</v>
      </c>
      <c r="F12" s="103">
        <f t="shared" si="0"/>
        <v>4.3341382006053773E-2</v>
      </c>
      <c r="G12" s="104">
        <f t="shared" si="1"/>
        <v>-5.2830511086579506</v>
      </c>
      <c r="H12" s="104">
        <f t="shared" si="3"/>
        <v>27.910629016691999</v>
      </c>
      <c r="I12" s="105">
        <f t="shared" si="4"/>
        <v>1.2096852342416968</v>
      </c>
    </row>
    <row r="13" spans="1:9" x14ac:dyDescent="0.45">
      <c r="A13" s="93" t="s">
        <v>112</v>
      </c>
      <c r="B13" s="93" t="s">
        <v>113</v>
      </c>
      <c r="C13" s="115">
        <v>24870.1</v>
      </c>
      <c r="D13" s="98">
        <v>1054.306</v>
      </c>
      <c r="E13" s="103">
        <f t="shared" si="2"/>
        <v>23.589071863386909</v>
      </c>
      <c r="F13" s="103">
        <f t="shared" si="0"/>
        <v>2.1925716643782713E-2</v>
      </c>
      <c r="G13" s="104">
        <f t="shared" si="1"/>
        <v>-7.5705985402521527</v>
      </c>
      <c r="H13" s="104">
        <f t="shared" si="3"/>
        <v>57.313962257668024</v>
      </c>
      <c r="I13" s="105">
        <f t="shared" si="4"/>
        <v>1.2566496961940861</v>
      </c>
    </row>
    <row r="14" spans="1:9" x14ac:dyDescent="0.45">
      <c r="A14" s="93" t="s">
        <v>114</v>
      </c>
      <c r="B14" s="93" t="s">
        <v>115</v>
      </c>
      <c r="C14" s="116">
        <v>281845.09999999998</v>
      </c>
      <c r="D14" s="99">
        <v>7901.9629999999997</v>
      </c>
      <c r="E14" s="103">
        <f t="shared" si="2"/>
        <v>35.667732182496927</v>
      </c>
      <c r="F14" s="103">
        <f t="shared" si="0"/>
        <v>0.16433198868986343</v>
      </c>
      <c r="G14" s="104">
        <f t="shared" si="1"/>
        <v>4.508061778857865</v>
      </c>
      <c r="H14" s="104">
        <f t="shared" si="3"/>
        <v>20.322621001999138</v>
      </c>
      <c r="I14" s="105">
        <f t="shared" si="4"/>
        <v>3.3396567246489033</v>
      </c>
    </row>
    <row r="15" spans="1:9" x14ac:dyDescent="0.45">
      <c r="A15" s="93" t="s">
        <v>116</v>
      </c>
      <c r="B15" s="93" t="s">
        <v>117</v>
      </c>
      <c r="C15" s="115">
        <v>139419.9</v>
      </c>
      <c r="D15" s="98">
        <v>5216.1949999999997</v>
      </c>
      <c r="E15" s="103">
        <f t="shared" si="2"/>
        <v>26.728276070967439</v>
      </c>
      <c r="F15" s="103">
        <f t="shared" si="0"/>
        <v>0.10847781718847863</v>
      </c>
      <c r="G15" s="104">
        <f t="shared" si="1"/>
        <v>-4.4313943326716227</v>
      </c>
      <c r="H15" s="104">
        <f t="shared" si="3"/>
        <v>19.637255731634177</v>
      </c>
      <c r="I15" s="105">
        <f t="shared" si="4"/>
        <v>2.1302066373396165</v>
      </c>
    </row>
    <row r="16" spans="1:9" x14ac:dyDescent="0.45">
      <c r="A16" s="93" t="s">
        <v>118</v>
      </c>
      <c r="B16" s="93" t="s">
        <v>119</v>
      </c>
      <c r="C16" s="116">
        <v>42083.9</v>
      </c>
      <c r="D16" s="99">
        <v>1209.9059999999999</v>
      </c>
      <c r="E16" s="103">
        <f t="shared" si="2"/>
        <v>34.782784778321627</v>
      </c>
      <c r="F16" s="103">
        <f t="shared" si="0"/>
        <v>2.5161628712738582E-2</v>
      </c>
      <c r="G16" s="104">
        <f t="shared" si="1"/>
        <v>3.6231143746825651</v>
      </c>
      <c r="H16" s="104">
        <f t="shared" si="3"/>
        <v>13.126957772031435</v>
      </c>
      <c r="I16" s="105">
        <f t="shared" si="4"/>
        <v>0.33029563758765307</v>
      </c>
    </row>
    <row r="17" spans="1:9" x14ac:dyDescent="0.45">
      <c r="A17" s="93" t="s">
        <v>120</v>
      </c>
      <c r="B17" s="93" t="s">
        <v>121</v>
      </c>
      <c r="C17" s="115">
        <v>199951.8</v>
      </c>
      <c r="D17" s="98">
        <v>8584.1470000000008</v>
      </c>
      <c r="E17" s="103">
        <f t="shared" si="2"/>
        <v>23.293147239906304</v>
      </c>
      <c r="F17" s="103">
        <f t="shared" si="0"/>
        <v>0.17851892595752794</v>
      </c>
      <c r="G17" s="104">
        <f t="shared" si="1"/>
        <v>-7.866523163732758</v>
      </c>
      <c r="H17" s="104">
        <f t="shared" si="3"/>
        <v>61.882186685544042</v>
      </c>
      <c r="I17" s="105">
        <f t="shared" si="4"/>
        <v>11.047141503006559</v>
      </c>
    </row>
    <row r="18" spans="1:9" x14ac:dyDescent="0.45">
      <c r="A18" s="93" t="s">
        <v>122</v>
      </c>
      <c r="B18" s="93" t="s">
        <v>123</v>
      </c>
      <c r="C18" s="116">
        <v>40385.800000000003</v>
      </c>
      <c r="D18" s="99">
        <v>1551.692</v>
      </c>
      <c r="E18" s="103">
        <f t="shared" si="2"/>
        <v>26.026943491362978</v>
      </c>
      <c r="F18" s="103">
        <f t="shared" si="0"/>
        <v>3.2269530013510767E-2</v>
      </c>
      <c r="G18" s="104">
        <f t="shared" si="1"/>
        <v>-5.1327269122760839</v>
      </c>
      <c r="H18" s="104">
        <f t="shared" si="3"/>
        <v>26.344885556003181</v>
      </c>
      <c r="I18" s="105">
        <f t="shared" si="4"/>
        <v>0.85013707515195092</v>
      </c>
    </row>
    <row r="19" spans="1:9" x14ac:dyDescent="0.45">
      <c r="A19" s="93" t="s">
        <v>124</v>
      </c>
      <c r="B19" s="93" t="s">
        <v>125</v>
      </c>
      <c r="C19" s="115">
        <v>1888.5</v>
      </c>
      <c r="D19" s="98">
        <v>83.052000000000007</v>
      </c>
      <c r="E19" s="103">
        <f t="shared" si="2"/>
        <v>22.738766074266724</v>
      </c>
      <c r="F19" s="103">
        <f t="shared" si="0"/>
        <v>1.7271784649802258E-3</v>
      </c>
      <c r="G19" s="104">
        <f t="shared" si="1"/>
        <v>-8.4209043293723376</v>
      </c>
      <c r="H19" s="104">
        <f t="shared" si="3"/>
        <v>70.911629724441781</v>
      </c>
      <c r="I19" s="105">
        <f t="shared" si="4"/>
        <v>0.1224770397767075</v>
      </c>
    </row>
    <row r="20" spans="1:9" x14ac:dyDescent="0.45">
      <c r="A20" s="93" t="s">
        <v>126</v>
      </c>
      <c r="B20" s="93" t="s">
        <v>127</v>
      </c>
      <c r="C20" s="116">
        <v>1750.2</v>
      </c>
      <c r="D20" s="99">
        <v>85.492999999999995</v>
      </c>
      <c r="E20" s="103">
        <f t="shared" si="2"/>
        <v>20.471851496613759</v>
      </c>
      <c r="F20" s="103">
        <f t="shared" si="0"/>
        <v>1.7779423554707221E-3</v>
      </c>
      <c r="G20" s="104">
        <f t="shared" si="1"/>
        <v>-10.687818907025303</v>
      </c>
      <c r="H20" s="104">
        <f t="shared" si="3"/>
        <v>114.22947298936754</v>
      </c>
      <c r="I20" s="105">
        <f t="shared" si="4"/>
        <v>0.20309341827089536</v>
      </c>
    </row>
    <row r="21" spans="1:9" x14ac:dyDescent="0.45">
      <c r="A21" s="93" t="s">
        <v>128</v>
      </c>
      <c r="B21" s="93" t="s">
        <v>129</v>
      </c>
      <c r="C21" s="115">
        <v>54193.7</v>
      </c>
      <c r="D21" s="98">
        <v>2213.0160000000001</v>
      </c>
      <c r="E21" s="103">
        <f t="shared" si="2"/>
        <v>24.488616440188409</v>
      </c>
      <c r="F21" s="103">
        <f t="shared" si="0"/>
        <v>4.6022655418974608E-2</v>
      </c>
      <c r="G21" s="104">
        <f t="shared" si="1"/>
        <v>-6.6710539634506532</v>
      </c>
      <c r="H21" s="104">
        <f t="shared" si="3"/>
        <v>44.502960983270668</v>
      </c>
      <c r="I21" s="105">
        <f t="shared" si="4"/>
        <v>2.0481444384571375</v>
      </c>
    </row>
    <row r="22" spans="1:9" x14ac:dyDescent="0.45">
      <c r="A22" s="93"/>
      <c r="B22" s="114" t="s">
        <v>130</v>
      </c>
      <c r="C22" s="108">
        <v>1498324</v>
      </c>
      <c r="D22" s="108">
        <v>48085.360999999997</v>
      </c>
      <c r="E22" s="103">
        <f>C22/D22</f>
        <v>31.159670403639062</v>
      </c>
      <c r="F22" s="103"/>
      <c r="G22" s="106"/>
      <c r="H22" s="106"/>
      <c r="I22" s="105">
        <f>SUM(I3:I21)</f>
        <v>46.350238171843436</v>
      </c>
    </row>
    <row r="23" spans="1:9" x14ac:dyDescent="0.45">
      <c r="A23" s="93"/>
      <c r="C23" s="96"/>
      <c r="E23" s="106"/>
      <c r="F23" s="106"/>
      <c r="G23" s="106"/>
      <c r="H23" s="112" t="s">
        <v>1</v>
      </c>
      <c r="I23" s="113">
        <f>SQRT(I22)/E22</f>
        <v>0.2184907874305004</v>
      </c>
    </row>
    <row r="28" spans="1:9" x14ac:dyDescent="0.45">
      <c r="C28" s="95"/>
    </row>
  </sheetData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4097" r:id="rId3">
          <objectPr defaultSize="0" autoPict="0" r:id="rId4">
            <anchor moveWithCells="1" sizeWithCells="1">
              <from>
                <xdr:col>4</xdr:col>
                <xdr:colOff>204788</xdr:colOff>
                <xdr:row>1</xdr:row>
                <xdr:rowOff>0</xdr:rowOff>
              </from>
              <to>
                <xdr:col>4</xdr:col>
                <xdr:colOff>381000</xdr:colOff>
                <xdr:row>1</xdr:row>
                <xdr:rowOff>223838</xdr:rowOff>
              </to>
            </anchor>
          </objectPr>
        </oleObject>
      </mc:Choice>
      <mc:Fallback>
        <oleObject progId="Equation.3" shapeId="4097" r:id="rId3"/>
      </mc:Fallback>
    </mc:AlternateContent>
    <mc:AlternateContent xmlns:mc="http://schemas.openxmlformats.org/markup-compatibility/2006">
      <mc:Choice Requires="x14">
        <oleObject progId="Equation.3" shapeId="4098" r:id="rId5">
          <objectPr defaultSize="0" autoPict="0" r:id="rId6">
            <anchor moveWithCells="1" sizeWithCells="1">
              <from>
                <xdr:col>7</xdr:col>
                <xdr:colOff>52388</xdr:colOff>
                <xdr:row>1</xdr:row>
                <xdr:rowOff>14288</xdr:rowOff>
              </from>
              <to>
                <xdr:col>7</xdr:col>
                <xdr:colOff>628650</xdr:colOff>
                <xdr:row>1</xdr:row>
                <xdr:rowOff>247650</xdr:rowOff>
              </to>
            </anchor>
          </objectPr>
        </oleObject>
      </mc:Choice>
      <mc:Fallback>
        <oleObject progId="Equation.3" shapeId="4098" r:id="rId5"/>
      </mc:Fallback>
    </mc:AlternateContent>
    <mc:AlternateContent xmlns:mc="http://schemas.openxmlformats.org/markup-compatibility/2006">
      <mc:Choice Requires="x14">
        <oleObject progId="Equation.3" shapeId="4099" r:id="rId7">
          <objectPr defaultSize="0" autoPict="0" r:id="rId8">
            <anchor moveWithCells="1" sizeWithCells="1">
              <from>
                <xdr:col>5</xdr:col>
                <xdr:colOff>190500</xdr:colOff>
                <xdr:row>1</xdr:row>
                <xdr:rowOff>14288</xdr:rowOff>
              </from>
              <to>
                <xdr:col>5</xdr:col>
                <xdr:colOff>381000</xdr:colOff>
                <xdr:row>1</xdr:row>
                <xdr:rowOff>228600</xdr:rowOff>
              </to>
            </anchor>
          </objectPr>
        </oleObject>
      </mc:Choice>
      <mc:Fallback>
        <oleObject progId="Equation.3" shapeId="4099" r:id="rId7"/>
      </mc:Fallback>
    </mc:AlternateContent>
    <mc:AlternateContent xmlns:mc="http://schemas.openxmlformats.org/markup-compatibility/2006">
      <mc:Choice Requires="x14">
        <oleObject progId="Equation.3" shapeId="4100" r:id="rId9">
          <objectPr defaultSize="0" autoPict="0" r:id="rId10">
            <anchor moveWithCells="1" sizeWithCells="1">
              <from>
                <xdr:col>6</xdr:col>
                <xdr:colOff>109538</xdr:colOff>
                <xdr:row>1</xdr:row>
                <xdr:rowOff>14288</xdr:rowOff>
              </from>
              <to>
                <xdr:col>6</xdr:col>
                <xdr:colOff>533400</xdr:colOff>
                <xdr:row>1</xdr:row>
                <xdr:rowOff>228600</xdr:rowOff>
              </to>
            </anchor>
          </objectPr>
        </oleObject>
      </mc:Choice>
      <mc:Fallback>
        <oleObject progId="Equation.3" shapeId="4100" r:id="rId9"/>
      </mc:Fallback>
    </mc:AlternateContent>
    <mc:AlternateContent xmlns:mc="http://schemas.openxmlformats.org/markup-compatibility/2006">
      <mc:Choice Requires="x14">
        <oleObject progId="Equation.3" shapeId="4101" r:id="rId11">
          <objectPr defaultSize="0" autoPict="0" r:id="rId12">
            <anchor moveWithCells="1" sizeWithCells="1">
              <from>
                <xdr:col>8</xdr:col>
                <xdr:colOff>147638</xdr:colOff>
                <xdr:row>1</xdr:row>
                <xdr:rowOff>0</xdr:rowOff>
              </from>
              <to>
                <xdr:col>8</xdr:col>
                <xdr:colOff>895350</xdr:colOff>
                <xdr:row>1</xdr:row>
                <xdr:rowOff>242888</xdr:rowOff>
              </to>
            </anchor>
          </objectPr>
        </oleObject>
      </mc:Choice>
      <mc:Fallback>
        <oleObject progId="Equation.3" shapeId="4101" r:id="rId11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2BB38-9A42-475D-962A-456B2F0A34FC}">
  <dimension ref="A1:I28"/>
  <sheetViews>
    <sheetView zoomScale="85" zoomScaleNormal="85" workbookViewId="0">
      <selection activeCell="Q12" sqref="Q12"/>
    </sheetView>
  </sheetViews>
  <sheetFormatPr defaultRowHeight="14.25" x14ac:dyDescent="0.45"/>
  <cols>
    <col min="1" max="1" width="10" customWidth="1"/>
    <col min="2" max="2" width="13.06640625" customWidth="1"/>
    <col min="3" max="3" width="18.796875" customWidth="1"/>
    <col min="4" max="4" width="12.1328125" customWidth="1"/>
  </cols>
  <sheetData>
    <row r="1" spans="1:9" ht="56.65" customHeight="1" x14ac:dyDescent="0.45">
      <c r="A1" s="111" t="s">
        <v>91</v>
      </c>
      <c r="C1" s="100" t="s">
        <v>89</v>
      </c>
      <c r="D1" s="100" t="s">
        <v>88</v>
      </c>
    </row>
    <row r="2" spans="1:9" x14ac:dyDescent="0.45">
      <c r="C2" s="97"/>
      <c r="E2" s="102"/>
      <c r="F2" s="102"/>
      <c r="G2" s="102"/>
      <c r="H2" s="102"/>
      <c r="I2" s="102"/>
    </row>
    <row r="3" spans="1:9" x14ac:dyDescent="0.45">
      <c r="A3" s="93" t="s">
        <v>67</v>
      </c>
      <c r="B3" s="93" t="s">
        <v>46</v>
      </c>
      <c r="C3" s="94">
        <v>155971.76999999999</v>
      </c>
      <c r="D3" s="98">
        <v>4251.3509999999997</v>
      </c>
      <c r="E3" s="103">
        <f>C3/D3</f>
        <v>36.687577666487662</v>
      </c>
      <c r="F3" s="103">
        <f>D3/D$24</f>
        <v>7.2060215195632743E-2</v>
      </c>
      <c r="G3" s="104">
        <f>E3-E$24</f>
        <v>0.61804616447624028</v>
      </c>
      <c r="H3" s="104">
        <f>G3^2</f>
        <v>0.38198106142379185</v>
      </c>
      <c r="I3" s="105">
        <f>H3*F3</f>
        <v>2.7525637486854649E-2</v>
      </c>
    </row>
    <row r="4" spans="1:9" x14ac:dyDescent="0.45">
      <c r="A4" s="93" t="s">
        <v>68</v>
      </c>
      <c r="B4" s="93" t="s">
        <v>47</v>
      </c>
      <c r="C4" s="95">
        <v>5697.75</v>
      </c>
      <c r="D4" s="99">
        <v>123.13</v>
      </c>
      <c r="E4" s="103">
        <f t="shared" ref="E4:E24" si="0">C4/D4</f>
        <v>46.274262974092423</v>
      </c>
      <c r="F4" s="103">
        <f t="shared" ref="F4:F23" si="1">D4/D$24</f>
        <v>2.0870481635221982E-3</v>
      </c>
      <c r="G4" s="104">
        <f t="shared" ref="G4:G23" si="2">E4-E$24</f>
        <v>10.204731472081001</v>
      </c>
      <c r="H4" s="104">
        <f t="shared" ref="H4:H23" si="3">G4^2</f>
        <v>104.13654441728046</v>
      </c>
      <c r="I4" s="105">
        <f t="shared" ref="I4:I23" si="4">H4*F4</f>
        <v>0.21733798378163299</v>
      </c>
    </row>
    <row r="5" spans="1:9" x14ac:dyDescent="0.45">
      <c r="A5" s="93" t="s">
        <v>69</v>
      </c>
      <c r="B5" s="93" t="s">
        <v>48</v>
      </c>
      <c r="C5" s="94">
        <v>57304.27</v>
      </c>
      <c r="D5" s="98">
        <v>1507.636</v>
      </c>
      <c r="E5" s="103">
        <f t="shared" si="0"/>
        <v>38.00935371667962</v>
      </c>
      <c r="F5" s="103">
        <f t="shared" si="1"/>
        <v>2.5554364858766773E-2</v>
      </c>
      <c r="G5" s="104">
        <f t="shared" si="2"/>
        <v>1.9398222146681974</v>
      </c>
      <c r="H5" s="104">
        <f t="shared" si="3"/>
        <v>3.7629102245202302</v>
      </c>
      <c r="I5" s="105">
        <f t="shared" si="4"/>
        <v>9.6158780808173958E-2</v>
      </c>
    </row>
    <row r="6" spans="1:9" x14ac:dyDescent="0.45">
      <c r="A6" s="93" t="s">
        <v>70</v>
      </c>
      <c r="B6" s="93" t="s">
        <v>49</v>
      </c>
      <c r="C6" s="95">
        <v>490132.1</v>
      </c>
      <c r="D6" s="99">
        <v>9976.509</v>
      </c>
      <c r="E6" s="103">
        <f t="shared" si="0"/>
        <v>49.128618036629845</v>
      </c>
      <c r="F6" s="103">
        <f t="shared" si="1"/>
        <v>0.16910139516618763</v>
      </c>
      <c r="G6" s="104">
        <f t="shared" si="2"/>
        <v>13.059086534618423</v>
      </c>
      <c r="H6" s="104">
        <f t="shared" si="3"/>
        <v>170.53974111865222</v>
      </c>
      <c r="I6" s="105">
        <f t="shared" si="4"/>
        <v>28.838508154444547</v>
      </c>
    </row>
    <row r="7" spans="1:9" x14ac:dyDescent="0.45">
      <c r="A7" s="93" t="s">
        <v>71</v>
      </c>
      <c r="B7" s="93" t="s">
        <v>50</v>
      </c>
      <c r="C7" s="94">
        <v>39428.03</v>
      </c>
      <c r="D7" s="98">
        <v>1272.627</v>
      </c>
      <c r="E7" s="103">
        <f t="shared" si="0"/>
        <v>30.981607336635165</v>
      </c>
      <c r="F7" s="103">
        <f t="shared" si="1"/>
        <v>2.1570972494101882E-2</v>
      </c>
      <c r="G7" s="104">
        <f t="shared" si="2"/>
        <v>-5.0879241653762577</v>
      </c>
      <c r="H7" s="104">
        <f t="shared" si="3"/>
        <v>25.886972312619687</v>
      </c>
      <c r="I7" s="105">
        <f t="shared" si="4"/>
        <v>0.55840716771109622</v>
      </c>
    </row>
    <row r="8" spans="1:9" x14ac:dyDescent="0.45">
      <c r="A8" s="93" t="s">
        <v>72</v>
      </c>
      <c r="B8" s="93" t="s">
        <v>51</v>
      </c>
      <c r="C8" s="95">
        <v>7749.6</v>
      </c>
      <c r="D8" s="99">
        <v>290.63600000000002</v>
      </c>
      <c r="E8" s="103">
        <f t="shared" si="0"/>
        <v>26.664281093876877</v>
      </c>
      <c r="F8" s="103">
        <f t="shared" si="1"/>
        <v>4.9262676037800509E-3</v>
      </c>
      <c r="G8" s="104">
        <f t="shared" si="2"/>
        <v>-9.4052504081345454</v>
      </c>
      <c r="H8" s="104">
        <f t="shared" si="3"/>
        <v>88.458735239715026</v>
      </c>
      <c r="I8" s="105">
        <f t="shared" si="4"/>
        <v>0.4357714016827649</v>
      </c>
    </row>
    <row r="9" spans="1:9" x14ac:dyDescent="0.45">
      <c r="A9" s="93" t="s">
        <v>73</v>
      </c>
      <c r="B9" s="93" t="s">
        <v>52</v>
      </c>
      <c r="C9" s="94">
        <v>130265.49</v>
      </c>
      <c r="D9" s="98">
        <v>5609.5360000000001</v>
      </c>
      <c r="E9" s="103">
        <f t="shared" si="0"/>
        <v>23.222150637771112</v>
      </c>
      <c r="F9" s="103">
        <f t="shared" si="1"/>
        <v>9.5081392081634519E-2</v>
      </c>
      <c r="G9" s="104">
        <f t="shared" si="2"/>
        <v>-12.847380864240311</v>
      </c>
      <c r="H9" s="104">
        <f t="shared" si="3"/>
        <v>165.0551950708481</v>
      </c>
      <c r="I9" s="105">
        <f t="shared" si="4"/>
        <v>15.693677717641977</v>
      </c>
    </row>
    <row r="10" spans="1:9" x14ac:dyDescent="0.45">
      <c r="A10" s="93" t="s">
        <v>74</v>
      </c>
      <c r="B10" s="93" t="s">
        <v>53</v>
      </c>
      <c r="C10" s="95">
        <v>91628.92</v>
      </c>
      <c r="D10" s="99">
        <v>3907.683</v>
      </c>
      <c r="E10" s="103">
        <f t="shared" si="0"/>
        <v>23.448401520798896</v>
      </c>
      <c r="F10" s="103">
        <f t="shared" si="1"/>
        <v>6.6235057490269755E-2</v>
      </c>
      <c r="G10" s="104">
        <f t="shared" si="2"/>
        <v>-12.621129981212526</v>
      </c>
      <c r="H10" s="104">
        <f t="shared" si="3"/>
        <v>159.2929220026617</v>
      </c>
      <c r="I10" s="105">
        <f t="shared" si="4"/>
        <v>10.550775846639354</v>
      </c>
    </row>
    <row r="11" spans="1:9" x14ac:dyDescent="0.45">
      <c r="A11" s="93" t="s">
        <v>75</v>
      </c>
      <c r="B11" s="93" t="s">
        <v>54</v>
      </c>
      <c r="C11" s="94">
        <v>14704.39</v>
      </c>
      <c r="D11" s="98">
        <v>537.577</v>
      </c>
      <c r="E11" s="103">
        <f t="shared" si="0"/>
        <v>27.353086162540436</v>
      </c>
      <c r="F11" s="103">
        <f t="shared" si="1"/>
        <v>9.1119068513097756E-3</v>
      </c>
      <c r="G11" s="104">
        <f t="shared" si="2"/>
        <v>-8.7164453394709867</v>
      </c>
      <c r="H11" s="104">
        <f t="shared" si="3"/>
        <v>75.976419355985485</v>
      </c>
      <c r="I11" s="105">
        <f t="shared" si="4"/>
        <v>0.69229005606778882</v>
      </c>
    </row>
    <row r="12" spans="1:9" x14ac:dyDescent="0.45">
      <c r="A12" s="93" t="s">
        <v>76</v>
      </c>
      <c r="B12" s="93" t="s">
        <v>55</v>
      </c>
      <c r="C12" s="95">
        <v>38956.76</v>
      </c>
      <c r="D12" s="99">
        <v>1846.61</v>
      </c>
      <c r="E12" s="103">
        <f t="shared" si="0"/>
        <v>21.096365772956933</v>
      </c>
      <c r="F12" s="103">
        <f t="shared" si="1"/>
        <v>3.1299959467568639E-2</v>
      </c>
      <c r="G12" s="104">
        <f t="shared" si="2"/>
        <v>-14.97316572905449</v>
      </c>
      <c r="H12" s="104">
        <f t="shared" si="3"/>
        <v>224.19569194973187</v>
      </c>
      <c r="I12" s="105">
        <f t="shared" si="4"/>
        <v>7.0173160708301117</v>
      </c>
    </row>
    <row r="13" spans="1:9" x14ac:dyDescent="0.45">
      <c r="A13" s="93" t="s">
        <v>77</v>
      </c>
      <c r="B13" s="93" t="s">
        <v>56</v>
      </c>
      <c r="C13" s="94">
        <v>110159.48</v>
      </c>
      <c r="D13" s="98">
        <v>4814.0159999999996</v>
      </c>
      <c r="E13" s="103">
        <f t="shared" si="0"/>
        <v>22.883073093234422</v>
      </c>
      <c r="F13" s="103">
        <f t="shared" si="1"/>
        <v>8.1597362559623798E-2</v>
      </c>
      <c r="G13" s="104">
        <f t="shared" si="2"/>
        <v>-13.186458408777</v>
      </c>
      <c r="H13" s="104">
        <f t="shared" si="3"/>
        <v>173.88268536640564</v>
      </c>
      <c r="I13" s="105">
        <f t="shared" si="4"/>
        <v>14.188368520683593</v>
      </c>
    </row>
    <row r="14" spans="1:9" x14ac:dyDescent="0.45">
      <c r="A14" s="93" t="s">
        <v>78</v>
      </c>
      <c r="B14" s="93" t="s">
        <v>57</v>
      </c>
      <c r="C14" s="95">
        <v>41428.07</v>
      </c>
      <c r="D14" s="99">
        <v>1578.146</v>
      </c>
      <c r="E14" s="103">
        <f t="shared" si="0"/>
        <v>26.251100975448406</v>
      </c>
      <c r="F14" s="103">
        <f t="shared" si="1"/>
        <v>2.6749506302849859E-2</v>
      </c>
      <c r="G14" s="104">
        <f t="shared" si="2"/>
        <v>-9.8184305265630165</v>
      </c>
      <c r="H14" s="104">
        <f t="shared" si="3"/>
        <v>96.401578004944511</v>
      </c>
      <c r="I14" s="105">
        <f t="shared" si="4"/>
        <v>2.5786946184479356</v>
      </c>
    </row>
    <row r="15" spans="1:9" x14ac:dyDescent="0.45">
      <c r="A15" s="93" t="s">
        <v>79</v>
      </c>
      <c r="B15" s="93" t="s">
        <v>58</v>
      </c>
      <c r="C15" s="94">
        <v>32026.7</v>
      </c>
      <c r="D15" s="98">
        <v>534.14700000000005</v>
      </c>
      <c r="E15" s="103">
        <f t="shared" si="0"/>
        <v>59.958588178909544</v>
      </c>
      <c r="F15" s="103">
        <f t="shared" si="1"/>
        <v>9.0537684999666343E-3</v>
      </c>
      <c r="G15" s="104">
        <f t="shared" si="2"/>
        <v>23.889056676898122</v>
      </c>
      <c r="H15" s="104">
        <f t="shared" si="3"/>
        <v>570.68702891205078</v>
      </c>
      <c r="I15" s="105">
        <f t="shared" si="4"/>
        <v>5.1668682457034736</v>
      </c>
    </row>
    <row r="16" spans="1:9" x14ac:dyDescent="0.45">
      <c r="A16" s="93" t="s">
        <v>80</v>
      </c>
      <c r="B16" s="93" t="s">
        <v>59</v>
      </c>
      <c r="C16" s="95">
        <v>25205.27</v>
      </c>
      <c r="D16" s="99">
        <v>542.99599999999998</v>
      </c>
      <c r="E16" s="103">
        <f t="shared" si="0"/>
        <v>46.41888706362478</v>
      </c>
      <c r="F16" s="103">
        <f t="shared" si="1"/>
        <v>9.2037586664492771E-3</v>
      </c>
      <c r="G16" s="104">
        <f t="shared" si="2"/>
        <v>10.349355561613358</v>
      </c>
      <c r="H16" s="104">
        <f t="shared" si="3"/>
        <v>107.10916054069733</v>
      </c>
      <c r="I16" s="105">
        <f t="shared" si="4"/>
        <v>0.98580686458254996</v>
      </c>
    </row>
    <row r="17" spans="1:9" x14ac:dyDescent="0.45">
      <c r="A17" s="93" t="s">
        <v>81</v>
      </c>
      <c r="B17" s="93" t="s">
        <v>60</v>
      </c>
      <c r="C17" s="94">
        <v>197137.46</v>
      </c>
      <c r="D17" s="98">
        <v>4849.5529999999999</v>
      </c>
      <c r="E17" s="103">
        <f t="shared" si="0"/>
        <v>40.650645533722383</v>
      </c>
      <c r="F17" s="103">
        <f t="shared" si="1"/>
        <v>8.2199713169443411E-2</v>
      </c>
      <c r="G17" s="104">
        <f t="shared" si="2"/>
        <v>4.5811140317109604</v>
      </c>
      <c r="H17" s="104">
        <f t="shared" si="3"/>
        <v>20.98660577153905</v>
      </c>
      <c r="I17" s="105">
        <f t="shared" si="4"/>
        <v>1.7250929748206956</v>
      </c>
    </row>
    <row r="18" spans="1:9" x14ac:dyDescent="0.45">
      <c r="A18" s="93" t="s">
        <v>82</v>
      </c>
      <c r="B18" s="93" t="s">
        <v>61</v>
      </c>
      <c r="C18" s="95">
        <v>45011.360000000001</v>
      </c>
      <c r="D18" s="99">
        <v>1194.248</v>
      </c>
      <c r="E18" s="103">
        <f t="shared" si="0"/>
        <v>37.690128013611911</v>
      </c>
      <c r="F18" s="103">
        <f t="shared" si="1"/>
        <v>2.0242451841062766E-2</v>
      </c>
      <c r="G18" s="104">
        <f t="shared" si="2"/>
        <v>1.620596511600489</v>
      </c>
      <c r="H18" s="104">
        <f t="shared" si="3"/>
        <v>2.626333053411674</v>
      </c>
      <c r="I18" s="105">
        <f t="shared" si="4"/>
        <v>5.3163420352277134E-2</v>
      </c>
    </row>
    <row r="19" spans="1:9" x14ac:dyDescent="0.45">
      <c r="A19" s="93" t="s">
        <v>83</v>
      </c>
      <c r="B19" s="93" t="s">
        <v>62</v>
      </c>
      <c r="C19" s="94">
        <v>192636.6</v>
      </c>
      <c r="D19" s="98">
        <v>4437.5780000000004</v>
      </c>
      <c r="E19" s="103">
        <f t="shared" si="0"/>
        <v>43.410301745681991</v>
      </c>
      <c r="F19" s="103">
        <f t="shared" si="1"/>
        <v>7.521675477451889E-2</v>
      </c>
      <c r="G19" s="104">
        <f t="shared" si="2"/>
        <v>7.3407702436705691</v>
      </c>
      <c r="H19" s="104">
        <f t="shared" si="3"/>
        <v>53.886907770359265</v>
      </c>
      <c r="I19" s="105">
        <f t="shared" si="4"/>
        <v>4.0531983273202297</v>
      </c>
    </row>
    <row r="20" spans="1:9" x14ac:dyDescent="0.45">
      <c r="A20" s="93" t="s">
        <v>84</v>
      </c>
      <c r="B20" s="93" t="s">
        <v>63</v>
      </c>
      <c r="C20" s="95">
        <v>137818.56</v>
      </c>
      <c r="D20" s="99">
        <v>3661.9810000000002</v>
      </c>
      <c r="E20" s="103">
        <f t="shared" si="0"/>
        <v>37.634974075507216</v>
      </c>
      <c r="F20" s="103">
        <f t="shared" si="1"/>
        <v>6.2070419239041531E-2</v>
      </c>
      <c r="G20" s="104">
        <f t="shared" si="2"/>
        <v>1.565442573495794</v>
      </c>
      <c r="H20" s="104">
        <f t="shared" si="3"/>
        <v>2.4506104509131341</v>
      </c>
      <c r="I20" s="105">
        <f t="shared" si="4"/>
        <v>0.15211041807975484</v>
      </c>
    </row>
    <row r="21" spans="1:9" x14ac:dyDescent="0.45">
      <c r="A21" s="93" t="s">
        <v>85</v>
      </c>
      <c r="B21" s="93" t="s">
        <v>64</v>
      </c>
      <c r="C21" s="94">
        <v>26087.97</v>
      </c>
      <c r="D21" s="98">
        <v>856.40700000000004</v>
      </c>
      <c r="E21" s="103">
        <f t="shared" si="0"/>
        <v>30.462116727210311</v>
      </c>
      <c r="F21" s="103">
        <f t="shared" si="1"/>
        <v>1.4516061533156464E-2</v>
      </c>
      <c r="G21" s="104">
        <f t="shared" si="2"/>
        <v>-5.6074147748011107</v>
      </c>
      <c r="H21" s="104">
        <f t="shared" si="3"/>
        <v>31.443100456657792</v>
      </c>
      <c r="I21" s="105">
        <f t="shared" si="4"/>
        <v>0.45642998102206461</v>
      </c>
    </row>
    <row r="22" spans="1:9" x14ac:dyDescent="0.45">
      <c r="A22" s="93" t="s">
        <v>86</v>
      </c>
      <c r="B22" s="93" t="s">
        <v>65</v>
      </c>
      <c r="C22" s="95">
        <v>49206.18</v>
      </c>
      <c r="D22" s="99">
        <v>1484.298</v>
      </c>
      <c r="E22" s="103">
        <f t="shared" si="0"/>
        <v>33.151146198404902</v>
      </c>
      <c r="F22" s="103">
        <f t="shared" si="1"/>
        <v>2.5158786770240166E-2</v>
      </c>
      <c r="G22" s="104">
        <f t="shared" si="2"/>
        <v>-2.9183853036065202</v>
      </c>
      <c r="H22" s="104">
        <f t="shared" si="3"/>
        <v>8.5169727803065207</v>
      </c>
      <c r="I22" s="105">
        <f t="shared" si="4"/>
        <v>0.2142767021076713</v>
      </c>
    </row>
    <row r="23" spans="1:9" x14ac:dyDescent="0.45">
      <c r="A23" s="93" t="s">
        <v>87</v>
      </c>
      <c r="B23" s="93" t="s">
        <v>66</v>
      </c>
      <c r="C23" s="94">
        <v>238561.3</v>
      </c>
      <c r="D23" s="98">
        <v>5720.5360000000001</v>
      </c>
      <c r="E23" s="103">
        <f t="shared" si="0"/>
        <v>41.702613181701849</v>
      </c>
      <c r="F23" s="103">
        <f t="shared" si="1"/>
        <v>9.6962837270873237E-2</v>
      </c>
      <c r="G23" s="104">
        <f t="shared" si="2"/>
        <v>5.6330816796904273</v>
      </c>
      <c r="H23" s="104">
        <f t="shared" si="3"/>
        <v>31.731609210063926</v>
      </c>
      <c r="I23" s="105">
        <f t="shared" si="4"/>
        <v>3.076786860178371</v>
      </c>
    </row>
    <row r="24" spans="1:9" x14ac:dyDescent="0.45">
      <c r="B24" s="107" t="s">
        <v>90</v>
      </c>
      <c r="C24" s="109">
        <v>2128001.4</v>
      </c>
      <c r="D24" s="110">
        <v>58997.201000000001</v>
      </c>
      <c r="E24" s="103">
        <f t="shared" si="0"/>
        <v>36.069531502011422</v>
      </c>
      <c r="F24" s="103"/>
      <c r="G24" s="106"/>
      <c r="H24" s="106"/>
      <c r="I24" s="105">
        <f>SUM(I3:I23)</f>
        <v>96.778565750392929</v>
      </c>
    </row>
    <row r="25" spans="1:9" x14ac:dyDescent="0.45">
      <c r="C25" s="96"/>
      <c r="E25" s="106"/>
      <c r="F25" s="106"/>
      <c r="G25" s="106"/>
      <c r="H25" s="112" t="s">
        <v>1</v>
      </c>
      <c r="I25" s="113">
        <f>SQRT(I24)/E24</f>
        <v>0.27274015902967741</v>
      </c>
    </row>
    <row r="28" spans="1:9" x14ac:dyDescent="0.45">
      <c r="C28" s="95"/>
    </row>
  </sheetData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2049" r:id="rId3">
          <objectPr defaultSize="0" autoPict="0" r:id="rId4">
            <anchor moveWithCells="1" sizeWithCells="1">
              <from>
                <xdr:col>4</xdr:col>
                <xdr:colOff>204788</xdr:colOff>
                <xdr:row>1</xdr:row>
                <xdr:rowOff>0</xdr:rowOff>
              </from>
              <to>
                <xdr:col>4</xdr:col>
                <xdr:colOff>381000</xdr:colOff>
                <xdr:row>1</xdr:row>
                <xdr:rowOff>223838</xdr:rowOff>
              </to>
            </anchor>
          </objectPr>
        </oleObject>
      </mc:Choice>
      <mc:Fallback>
        <oleObject progId="Equation.3" shapeId="2049" r:id="rId3"/>
      </mc:Fallback>
    </mc:AlternateContent>
    <mc:AlternateContent xmlns:mc="http://schemas.openxmlformats.org/markup-compatibility/2006">
      <mc:Choice Requires="x14">
        <oleObject progId="Equation.3" shapeId="2050" r:id="rId5">
          <objectPr defaultSize="0" autoPict="0" r:id="rId6">
            <anchor moveWithCells="1" sizeWithCells="1">
              <from>
                <xdr:col>7</xdr:col>
                <xdr:colOff>52388</xdr:colOff>
                <xdr:row>1</xdr:row>
                <xdr:rowOff>14288</xdr:rowOff>
              </from>
              <to>
                <xdr:col>7</xdr:col>
                <xdr:colOff>628650</xdr:colOff>
                <xdr:row>1</xdr:row>
                <xdr:rowOff>247650</xdr:rowOff>
              </to>
            </anchor>
          </objectPr>
        </oleObject>
      </mc:Choice>
      <mc:Fallback>
        <oleObject progId="Equation.3" shapeId="2050" r:id="rId5"/>
      </mc:Fallback>
    </mc:AlternateContent>
    <mc:AlternateContent xmlns:mc="http://schemas.openxmlformats.org/markup-compatibility/2006">
      <mc:Choice Requires="x14">
        <oleObject progId="Equation.3" shapeId="2051" r:id="rId7">
          <objectPr defaultSize="0" autoPict="0" r:id="rId8">
            <anchor moveWithCells="1" sizeWithCells="1">
              <from>
                <xdr:col>5</xdr:col>
                <xdr:colOff>190500</xdr:colOff>
                <xdr:row>1</xdr:row>
                <xdr:rowOff>14288</xdr:rowOff>
              </from>
              <to>
                <xdr:col>5</xdr:col>
                <xdr:colOff>381000</xdr:colOff>
                <xdr:row>1</xdr:row>
                <xdr:rowOff>228600</xdr:rowOff>
              </to>
            </anchor>
          </objectPr>
        </oleObject>
      </mc:Choice>
      <mc:Fallback>
        <oleObject progId="Equation.3" shapeId="2051" r:id="rId7"/>
      </mc:Fallback>
    </mc:AlternateContent>
    <mc:AlternateContent xmlns:mc="http://schemas.openxmlformats.org/markup-compatibility/2006">
      <mc:Choice Requires="x14">
        <oleObject progId="Equation.3" shapeId="2052" r:id="rId9">
          <objectPr defaultSize="0" autoPict="0" r:id="rId10">
            <anchor moveWithCells="1" sizeWithCells="1">
              <from>
                <xdr:col>6</xdr:col>
                <xdr:colOff>109538</xdr:colOff>
                <xdr:row>1</xdr:row>
                <xdr:rowOff>14288</xdr:rowOff>
              </from>
              <to>
                <xdr:col>6</xdr:col>
                <xdr:colOff>533400</xdr:colOff>
                <xdr:row>1</xdr:row>
                <xdr:rowOff>228600</xdr:rowOff>
              </to>
            </anchor>
          </objectPr>
        </oleObject>
      </mc:Choice>
      <mc:Fallback>
        <oleObject progId="Equation.3" shapeId="2052" r:id="rId9"/>
      </mc:Fallback>
    </mc:AlternateContent>
    <mc:AlternateContent xmlns:mc="http://schemas.openxmlformats.org/markup-compatibility/2006">
      <mc:Choice Requires="x14">
        <oleObject progId="Equation.3" shapeId="2053" r:id="rId11">
          <objectPr defaultSize="0" autoPict="0" r:id="rId12">
            <anchor moveWithCells="1" sizeWithCells="1">
              <from>
                <xdr:col>8</xdr:col>
                <xdr:colOff>147638</xdr:colOff>
                <xdr:row>1</xdr:row>
                <xdr:rowOff>0</xdr:rowOff>
              </from>
              <to>
                <xdr:col>8</xdr:col>
                <xdr:colOff>895350</xdr:colOff>
                <xdr:row>1</xdr:row>
                <xdr:rowOff>242888</xdr:rowOff>
              </to>
            </anchor>
          </objectPr>
        </oleObject>
      </mc:Choice>
      <mc:Fallback>
        <oleObject progId="Equation.3" shapeId="2053" r:id="rId11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C6899-D222-41DE-B2F2-74F6A7BD8EB8}">
  <dimension ref="A1:U63"/>
  <sheetViews>
    <sheetView zoomScaleNormal="100" workbookViewId="0">
      <selection activeCell="A11" sqref="A11"/>
    </sheetView>
  </sheetViews>
  <sheetFormatPr defaultRowHeight="14.25" x14ac:dyDescent="0.45"/>
  <cols>
    <col min="1" max="1" width="33" customWidth="1"/>
    <col min="2" max="3" width="10.9296875" customWidth="1"/>
    <col min="4" max="4" width="12.53125" customWidth="1"/>
    <col min="5" max="11" width="10.9296875" customWidth="1"/>
    <col min="12" max="12" width="22.53125" customWidth="1"/>
    <col min="13" max="21" width="9.19921875" customWidth="1"/>
  </cols>
  <sheetData>
    <row r="1" spans="1:11" ht="57.4" thickBot="1" x14ac:dyDescent="0.5">
      <c r="A1" s="26"/>
      <c r="B1" s="27" t="s">
        <v>13</v>
      </c>
      <c r="C1" s="27" t="s">
        <v>14</v>
      </c>
      <c r="D1" s="27" t="s">
        <v>15</v>
      </c>
      <c r="E1" s="27" t="s">
        <v>16</v>
      </c>
      <c r="F1" s="27" t="s">
        <v>17</v>
      </c>
      <c r="G1" s="27" t="s">
        <v>18</v>
      </c>
      <c r="H1" s="27" t="s">
        <v>19</v>
      </c>
      <c r="I1" s="27" t="s">
        <v>20</v>
      </c>
      <c r="J1" s="27" t="s">
        <v>21</v>
      </c>
      <c r="K1" s="28" t="s">
        <v>36</v>
      </c>
    </row>
    <row r="2" spans="1:11" x14ac:dyDescent="0.45">
      <c r="A2" s="33" t="s">
        <v>22</v>
      </c>
      <c r="B2" s="29">
        <v>61689.162500000042</v>
      </c>
      <c r="C2" s="15">
        <v>34017.989999999991</v>
      </c>
      <c r="D2" s="15">
        <v>1229.655</v>
      </c>
      <c r="E2" s="15">
        <v>13275.527500000002</v>
      </c>
      <c r="F2" s="15">
        <v>41527.667499999996</v>
      </c>
      <c r="G2" s="15">
        <v>15590.362500000007</v>
      </c>
      <c r="H2" s="15">
        <v>10920.29</v>
      </c>
      <c r="I2" s="15">
        <v>47534.257500000007</v>
      </c>
      <c r="J2" s="15">
        <v>6549.2550000000001</v>
      </c>
      <c r="K2" s="25">
        <v>232334.16749999949</v>
      </c>
    </row>
    <row r="3" spans="1:11" x14ac:dyDescent="0.45">
      <c r="A3" s="14" t="s">
        <v>23</v>
      </c>
      <c r="B3" s="30">
        <v>91938.117500000139</v>
      </c>
      <c r="C3" s="16">
        <v>124833.12249999994</v>
      </c>
      <c r="D3" s="16">
        <v>3608.2575000000006</v>
      </c>
      <c r="E3" s="16">
        <v>53793.304999999978</v>
      </c>
      <c r="F3" s="16">
        <v>179347.72749999998</v>
      </c>
      <c r="G3" s="16">
        <v>44571.64</v>
      </c>
      <c r="H3" s="16">
        <v>60693.109999999993</v>
      </c>
      <c r="I3" s="16">
        <v>138080.82999999993</v>
      </c>
      <c r="J3" s="16">
        <v>34968.729999999996</v>
      </c>
      <c r="K3" s="20">
        <v>731834.84000000264</v>
      </c>
    </row>
    <row r="4" spans="1:11" x14ac:dyDescent="0.45">
      <c r="A4" s="14" t="s">
        <v>24</v>
      </c>
      <c r="B4" s="31">
        <v>16585.222500000003</v>
      </c>
      <c r="C4" s="18">
        <v>16629.022499999999</v>
      </c>
      <c r="D4" s="18">
        <v>4928.3750000000009</v>
      </c>
      <c r="E4" s="18">
        <v>9510.8775000000023</v>
      </c>
      <c r="F4" s="18">
        <v>15623.982499999998</v>
      </c>
      <c r="G4" s="18">
        <v>4748.9375000000009</v>
      </c>
      <c r="H4" s="18">
        <v>5625.1924999999992</v>
      </c>
      <c r="I4" s="18">
        <v>21521.825000000004</v>
      </c>
      <c r="J4" s="18">
        <v>2661.1875</v>
      </c>
      <c r="K4" s="21">
        <v>97834.622499999678</v>
      </c>
    </row>
    <row r="5" spans="1:11" x14ac:dyDescent="0.45">
      <c r="A5" s="14" t="s">
        <v>25</v>
      </c>
      <c r="B5" s="31">
        <v>23868.485000000001</v>
      </c>
      <c r="C5" s="18">
        <v>12925.669999999996</v>
      </c>
      <c r="D5" s="18">
        <v>1449.6025000000002</v>
      </c>
      <c r="E5" s="18">
        <v>15223.35749999998</v>
      </c>
      <c r="F5" s="18">
        <v>24046.104999999992</v>
      </c>
      <c r="G5" s="18">
        <v>7158.7525000000023</v>
      </c>
      <c r="H5" s="18">
        <v>7344.5400000000027</v>
      </c>
      <c r="I5" s="18">
        <v>31047.389999999992</v>
      </c>
      <c r="J5" s="18">
        <v>4257.9050000000007</v>
      </c>
      <c r="K5" s="21">
        <v>127321.8074999997</v>
      </c>
    </row>
    <row r="6" spans="1:11" x14ac:dyDescent="0.45">
      <c r="A6" s="14" t="s">
        <v>26</v>
      </c>
      <c r="B6" s="31">
        <v>74598.540000000095</v>
      </c>
      <c r="C6" s="18">
        <v>36598.892500000016</v>
      </c>
      <c r="D6" s="18">
        <v>1657.9050000000002</v>
      </c>
      <c r="E6" s="18">
        <v>24870.387500000001</v>
      </c>
      <c r="F6" s="18">
        <v>59190.237500000017</v>
      </c>
      <c r="G6" s="18">
        <v>18137.154999999999</v>
      </c>
      <c r="H6" s="18">
        <v>18952.494999999995</v>
      </c>
      <c r="I6" s="18">
        <v>57543.814999999988</v>
      </c>
      <c r="J6" s="18">
        <v>10518.767499999998</v>
      </c>
      <c r="K6" s="21">
        <v>302068.19499999925</v>
      </c>
    </row>
    <row r="7" spans="1:11" x14ac:dyDescent="0.45">
      <c r="A7" s="14" t="s">
        <v>27</v>
      </c>
      <c r="B7" s="31">
        <v>15000.560000000001</v>
      </c>
      <c r="C7" s="18">
        <v>4508.8674999999994</v>
      </c>
      <c r="D7" s="18">
        <v>165.58749999999998</v>
      </c>
      <c r="E7" s="18">
        <v>7716.0199999999986</v>
      </c>
      <c r="F7" s="18">
        <v>21092.8825</v>
      </c>
      <c r="G7" s="18">
        <v>17530.062500000007</v>
      </c>
      <c r="H7" s="18">
        <v>5561.6324999999997</v>
      </c>
      <c r="I7" s="18">
        <v>11076.047500000001</v>
      </c>
      <c r="J7" s="18">
        <v>2720.0625</v>
      </c>
      <c r="K7" s="21">
        <v>85371.722500000105</v>
      </c>
    </row>
    <row r="8" spans="1:11" x14ac:dyDescent="0.45">
      <c r="A8" s="14" t="s">
        <v>28</v>
      </c>
      <c r="B8" s="31">
        <v>60131.860000000022</v>
      </c>
      <c r="C8" s="18">
        <v>22198.980000000003</v>
      </c>
      <c r="D8" s="18">
        <v>1555.0575000000001</v>
      </c>
      <c r="E8" s="18">
        <v>25207.207500000004</v>
      </c>
      <c r="F8" s="18">
        <v>54471.095000000001</v>
      </c>
      <c r="G8" s="18">
        <v>19061.975000000006</v>
      </c>
      <c r="H8" s="18">
        <v>15004.065000000002</v>
      </c>
      <c r="I8" s="18">
        <v>50467.042500000003</v>
      </c>
      <c r="J8" s="18">
        <v>10275.9025</v>
      </c>
      <c r="K8" s="21">
        <v>258373.18500000026</v>
      </c>
    </row>
    <row r="9" spans="1:11" x14ac:dyDescent="0.45">
      <c r="A9" s="14" t="s">
        <v>29</v>
      </c>
      <c r="B9" s="31">
        <v>35522.437499999985</v>
      </c>
      <c r="C9" s="18">
        <v>38045.759999999951</v>
      </c>
      <c r="D9" s="18">
        <v>1594.77</v>
      </c>
      <c r="E9" s="18">
        <v>21167.694999999989</v>
      </c>
      <c r="F9" s="18">
        <v>47399.149999999943</v>
      </c>
      <c r="G9" s="18">
        <v>15522.832499999993</v>
      </c>
      <c r="H9" s="18">
        <v>10797.097500000002</v>
      </c>
      <c r="I9" s="18">
        <v>37316.429999999993</v>
      </c>
      <c r="J9" s="18">
        <v>7276.3125000000018</v>
      </c>
      <c r="K9" s="21">
        <v>214642.48500000057</v>
      </c>
    </row>
    <row r="10" spans="1:11" x14ac:dyDescent="0.45">
      <c r="A10" s="14" t="s">
        <v>30</v>
      </c>
      <c r="B10" s="31">
        <v>10370.162499999997</v>
      </c>
      <c r="C10" s="18">
        <v>242730.16250000021</v>
      </c>
      <c r="D10" s="18">
        <v>14746.5825</v>
      </c>
      <c r="E10" s="18">
        <v>137726.57249999995</v>
      </c>
      <c r="F10" s="18">
        <v>482134.11249999946</v>
      </c>
      <c r="G10" s="18">
        <v>86525.58</v>
      </c>
      <c r="H10" s="18">
        <v>236090.35749999998</v>
      </c>
      <c r="I10" s="18">
        <v>369190.86499999999</v>
      </c>
      <c r="J10" s="18">
        <v>122775.44500000004</v>
      </c>
      <c r="K10" s="21">
        <v>1702289.8400000015</v>
      </c>
    </row>
    <row r="11" spans="1:11" x14ac:dyDescent="0.45">
      <c r="A11" s="14" t="s">
        <v>31</v>
      </c>
      <c r="B11" s="31">
        <v>75977.819999999949</v>
      </c>
      <c r="C11" s="18">
        <v>20721.575000000001</v>
      </c>
      <c r="D11" s="18">
        <v>2100.2525000000001</v>
      </c>
      <c r="E11" s="18">
        <v>15635.202499999994</v>
      </c>
      <c r="F11" s="18">
        <v>41167.585000000006</v>
      </c>
      <c r="G11" s="18">
        <v>12552.919999999998</v>
      </c>
      <c r="H11" s="18">
        <v>11990.8025</v>
      </c>
      <c r="I11" s="18">
        <v>38638.212499999994</v>
      </c>
      <c r="J11" s="18">
        <v>7731</v>
      </c>
      <c r="K11" s="21">
        <v>226515.37000000058</v>
      </c>
    </row>
    <row r="12" spans="1:11" x14ac:dyDescent="0.45">
      <c r="A12" s="14" t="s">
        <v>32</v>
      </c>
      <c r="B12" s="31">
        <v>12439.485000000004</v>
      </c>
      <c r="C12" s="18">
        <v>5081.0899999999992</v>
      </c>
      <c r="D12" s="18">
        <v>354.24749999999995</v>
      </c>
      <c r="E12" s="18">
        <v>6058.8149999999996</v>
      </c>
      <c r="F12" s="18">
        <v>15279.540000000003</v>
      </c>
      <c r="G12" s="18">
        <v>6659.5724999999993</v>
      </c>
      <c r="H12" s="18">
        <v>3727.58</v>
      </c>
      <c r="I12" s="18">
        <v>19698.435000000001</v>
      </c>
      <c r="J12" s="18">
        <v>1326.9675000000002</v>
      </c>
      <c r="K12" s="21">
        <v>70625.732499999969</v>
      </c>
    </row>
    <row r="13" spans="1:11" x14ac:dyDescent="0.45">
      <c r="A13" s="14" t="s">
        <v>33</v>
      </c>
      <c r="B13" s="31">
        <v>6671.7124999999987</v>
      </c>
      <c r="C13" s="18">
        <v>10524.995000000001</v>
      </c>
      <c r="D13" s="18">
        <v>2756.46</v>
      </c>
      <c r="E13" s="18">
        <v>14425.4575</v>
      </c>
      <c r="F13" s="18">
        <v>33095.627499999988</v>
      </c>
      <c r="G13" s="18">
        <v>25937.092499999992</v>
      </c>
      <c r="H13" s="18">
        <v>8372.5224999999991</v>
      </c>
      <c r="I13" s="18">
        <v>22645.010000000002</v>
      </c>
      <c r="J13" s="18">
        <v>6184.17</v>
      </c>
      <c r="K13" s="21">
        <v>130613.04749999999</v>
      </c>
    </row>
    <row r="14" spans="1:11" x14ac:dyDescent="0.45">
      <c r="A14" s="14" t="s">
        <v>34</v>
      </c>
      <c r="B14" s="31">
        <v>55498.847500000018</v>
      </c>
      <c r="C14" s="18">
        <v>19709.764999999996</v>
      </c>
      <c r="D14" s="18">
        <v>2658.8424999999997</v>
      </c>
      <c r="E14" s="18">
        <v>23000.115000000005</v>
      </c>
      <c r="F14" s="18">
        <v>57198.957500000011</v>
      </c>
      <c r="G14" s="18">
        <v>30996.987500000032</v>
      </c>
      <c r="H14" s="18">
        <v>15793.437500000002</v>
      </c>
      <c r="I14" s="18">
        <v>47825.707500000004</v>
      </c>
      <c r="J14" s="18">
        <v>11055.29</v>
      </c>
      <c r="K14" s="21">
        <v>263737.94999999774</v>
      </c>
    </row>
    <row r="15" spans="1:11" ht="14.65" thickBot="1" x14ac:dyDescent="0.5">
      <c r="A15" s="34" t="s">
        <v>35</v>
      </c>
      <c r="B15" s="32">
        <v>540292.41250000021</v>
      </c>
      <c r="C15" s="22">
        <v>588525.89249999996</v>
      </c>
      <c r="D15" s="22">
        <v>38805.595000000001</v>
      </c>
      <c r="E15" s="22">
        <v>367610.53999999992</v>
      </c>
      <c r="F15" s="22">
        <v>1071574.6699999995</v>
      </c>
      <c r="G15" s="22">
        <v>304993.87</v>
      </c>
      <c r="H15" s="22">
        <v>410873.12250000006</v>
      </c>
      <c r="I15" s="22">
        <v>892585.86750000005</v>
      </c>
      <c r="J15" s="22">
        <v>228300.99500000002</v>
      </c>
      <c r="K15" s="23">
        <v>4443562.9650000008</v>
      </c>
    </row>
    <row r="16" spans="1:11" ht="14.65" thickBot="1" x14ac:dyDescent="0.5"/>
    <row r="17" spans="1:6" ht="61.15" customHeight="1" thickBot="1" x14ac:dyDescent="0.5">
      <c r="A17" s="35" t="s">
        <v>40</v>
      </c>
      <c r="B17" s="36" t="s">
        <v>13</v>
      </c>
      <c r="C17" s="36" t="s">
        <v>36</v>
      </c>
      <c r="D17" s="37" t="s">
        <v>37</v>
      </c>
      <c r="E17" s="37" t="s">
        <v>38</v>
      </c>
      <c r="F17" s="38" t="s">
        <v>39</v>
      </c>
    </row>
    <row r="18" spans="1:6" x14ac:dyDescent="0.45">
      <c r="A18" s="24" t="s">
        <v>22</v>
      </c>
      <c r="B18" s="39">
        <v>61689.162500000042</v>
      </c>
      <c r="C18" s="40">
        <v>232334.16749999949</v>
      </c>
      <c r="D18" s="41">
        <f>B18/C18</f>
        <v>0.2655191148327341</v>
      </c>
      <c r="E18" s="42"/>
      <c r="F18" s="43">
        <f>D18/E$31</f>
        <v>2.1837265855927956</v>
      </c>
    </row>
    <row r="19" spans="1:6" x14ac:dyDescent="0.45">
      <c r="A19" s="19" t="s">
        <v>23</v>
      </c>
      <c r="B19" s="44">
        <v>91938.117500000139</v>
      </c>
      <c r="C19" s="44">
        <v>731834.84000000264</v>
      </c>
      <c r="D19" s="45">
        <f t="shared" ref="D19:D30" si="0">B19/C19</f>
        <v>0.12562686616559524</v>
      </c>
      <c r="E19" s="46"/>
      <c r="F19" s="47">
        <f t="shared" ref="F19:F30" si="1">D19/E$31</f>
        <v>1.0332014238723932</v>
      </c>
    </row>
    <row r="20" spans="1:6" x14ac:dyDescent="0.45">
      <c r="A20" s="19" t="s">
        <v>24</v>
      </c>
      <c r="B20" s="48">
        <v>16585.222500000003</v>
      </c>
      <c r="C20" s="48">
        <v>97834.622499999678</v>
      </c>
      <c r="D20" s="45">
        <f t="shared" si="0"/>
        <v>0.16952303873815283</v>
      </c>
      <c r="E20" s="46"/>
      <c r="F20" s="47">
        <f t="shared" si="1"/>
        <v>1.394219647034403</v>
      </c>
    </row>
    <row r="21" spans="1:6" x14ac:dyDescent="0.45">
      <c r="A21" s="19" t="s">
        <v>25</v>
      </c>
      <c r="B21" s="48">
        <v>23868.485000000001</v>
      </c>
      <c r="C21" s="48">
        <v>127321.8074999997</v>
      </c>
      <c r="D21" s="45">
        <f t="shared" si="0"/>
        <v>0.18746580392365272</v>
      </c>
      <c r="E21" s="46"/>
      <c r="F21" s="47">
        <f t="shared" si="1"/>
        <v>1.5417875288394778</v>
      </c>
    </row>
    <row r="22" spans="1:6" x14ac:dyDescent="0.45">
      <c r="A22" s="19" t="s">
        <v>26</v>
      </c>
      <c r="B22" s="48">
        <v>74598.540000000095</v>
      </c>
      <c r="C22" s="48">
        <v>302068.19499999925</v>
      </c>
      <c r="D22" s="45">
        <f t="shared" si="0"/>
        <v>0.24695926692977485</v>
      </c>
      <c r="E22" s="46"/>
      <c r="F22" s="47">
        <f t="shared" si="1"/>
        <v>2.0310835891901342</v>
      </c>
    </row>
    <row r="23" spans="1:6" x14ac:dyDescent="0.45">
      <c r="A23" s="19" t="s">
        <v>27</v>
      </c>
      <c r="B23" s="48">
        <v>15000.560000000001</v>
      </c>
      <c r="C23" s="48">
        <v>85371.722500000105</v>
      </c>
      <c r="D23" s="45">
        <f t="shared" si="0"/>
        <v>0.17570876586213874</v>
      </c>
      <c r="E23" s="46"/>
      <c r="F23" s="47">
        <f t="shared" si="1"/>
        <v>1.4450933356589675</v>
      </c>
    </row>
    <row r="24" spans="1:6" x14ac:dyDescent="0.45">
      <c r="A24" s="19" t="s">
        <v>28</v>
      </c>
      <c r="B24" s="48">
        <v>60131.860000000022</v>
      </c>
      <c r="C24" s="48">
        <v>258373.18500000026</v>
      </c>
      <c r="D24" s="45">
        <f t="shared" si="0"/>
        <v>0.23273258794251409</v>
      </c>
      <c r="E24" s="46"/>
      <c r="F24" s="47">
        <f t="shared" si="1"/>
        <v>1.9140781632389867</v>
      </c>
    </row>
    <row r="25" spans="1:6" x14ac:dyDescent="0.45">
      <c r="A25" s="19" t="s">
        <v>29</v>
      </c>
      <c r="B25" s="48">
        <v>35522.437499999985</v>
      </c>
      <c r="C25" s="48">
        <v>214642.48500000057</v>
      </c>
      <c r="D25" s="45">
        <f t="shared" si="0"/>
        <v>0.16549583601773848</v>
      </c>
      <c r="E25" s="46"/>
      <c r="F25" s="47">
        <f t="shared" si="1"/>
        <v>1.3610984547930065</v>
      </c>
    </row>
    <row r="26" spans="1:6" x14ac:dyDescent="0.45">
      <c r="A26" s="19" t="s">
        <v>30</v>
      </c>
      <c r="B26" s="48">
        <v>10370.162499999997</v>
      </c>
      <c r="C26" s="48">
        <v>1702289.8400000015</v>
      </c>
      <c r="D26" s="45">
        <f t="shared" si="0"/>
        <v>6.0918900273762939E-3</v>
      </c>
      <c r="E26" s="46"/>
      <c r="F26" s="47">
        <f t="shared" si="1"/>
        <v>5.0101937925145543E-2</v>
      </c>
    </row>
    <row r="27" spans="1:6" x14ac:dyDescent="0.45">
      <c r="A27" s="19" t="s">
        <v>31</v>
      </c>
      <c r="B27" s="48">
        <v>75977.819999999949</v>
      </c>
      <c r="C27" s="48">
        <v>226515.37000000058</v>
      </c>
      <c r="D27" s="45">
        <f t="shared" si="0"/>
        <v>0.335420152725176</v>
      </c>
      <c r="E27" s="46"/>
      <c r="F27" s="47">
        <f t="shared" si="1"/>
        <v>2.75861835902468</v>
      </c>
    </row>
    <row r="28" spans="1:6" x14ac:dyDescent="0.45">
      <c r="A28" s="19" t="s">
        <v>32</v>
      </c>
      <c r="B28" s="48">
        <v>12439.485000000004</v>
      </c>
      <c r="C28" s="48">
        <v>70625.732499999969</v>
      </c>
      <c r="D28" s="45">
        <f t="shared" si="0"/>
        <v>0.17613247409504756</v>
      </c>
      <c r="E28" s="46"/>
      <c r="F28" s="47">
        <f t="shared" si="1"/>
        <v>1.4485780675710953</v>
      </c>
    </row>
    <row r="29" spans="1:6" x14ac:dyDescent="0.45">
      <c r="A29" s="19" t="s">
        <v>33</v>
      </c>
      <c r="B29" s="48">
        <v>6671.7124999999987</v>
      </c>
      <c r="C29" s="48">
        <v>130613.04749999999</v>
      </c>
      <c r="D29" s="45">
        <f t="shared" si="0"/>
        <v>5.1079984945608128E-2</v>
      </c>
      <c r="E29" s="46"/>
      <c r="F29" s="47">
        <f t="shared" si="1"/>
        <v>0.42010053094547534</v>
      </c>
    </row>
    <row r="30" spans="1:6" ht="14.65" thickBot="1" x14ac:dyDescent="0.5">
      <c r="A30" s="49" t="s">
        <v>34</v>
      </c>
      <c r="B30" s="50">
        <v>55498.847500000018</v>
      </c>
      <c r="C30" s="50">
        <v>263737.94999999774</v>
      </c>
      <c r="D30" s="51">
        <f t="shared" si="0"/>
        <v>0.21043178465594539</v>
      </c>
      <c r="E30" s="52"/>
      <c r="F30" s="53">
        <f t="shared" si="1"/>
        <v>1.7306681776805704</v>
      </c>
    </row>
    <row r="31" spans="1:6" ht="14.65" thickBot="1" x14ac:dyDescent="0.5">
      <c r="A31" s="54" t="s">
        <v>35</v>
      </c>
      <c r="B31" s="55">
        <v>540292.41250000021</v>
      </c>
      <c r="C31" s="55">
        <v>4443562.9650000008</v>
      </c>
      <c r="D31" s="56"/>
      <c r="E31" s="57">
        <f>B31/C31</f>
        <v>0.12158990808854221</v>
      </c>
      <c r="F31" s="58"/>
    </row>
    <row r="33" spans="1:21" ht="42.75" x14ac:dyDescent="0.45">
      <c r="A33" s="59" t="s">
        <v>40</v>
      </c>
      <c r="B33" s="60" t="s">
        <v>41</v>
      </c>
    </row>
    <row r="34" spans="1:21" x14ac:dyDescent="0.45">
      <c r="A34" s="17" t="s">
        <v>31</v>
      </c>
      <c r="B34" s="61">
        <v>2.75861835902468</v>
      </c>
    </row>
    <row r="35" spans="1:21" x14ac:dyDescent="0.45">
      <c r="A35" s="17" t="s">
        <v>22</v>
      </c>
      <c r="B35" s="61">
        <v>2.1837265855927956</v>
      </c>
    </row>
    <row r="36" spans="1:21" x14ac:dyDescent="0.45">
      <c r="A36" s="17" t="s">
        <v>26</v>
      </c>
      <c r="B36" s="61">
        <v>2.0310835891901342</v>
      </c>
    </row>
    <row r="37" spans="1:21" x14ac:dyDescent="0.45">
      <c r="A37" s="17" t="s">
        <v>28</v>
      </c>
      <c r="B37" s="61">
        <v>1.9140781632389867</v>
      </c>
    </row>
    <row r="38" spans="1:21" x14ac:dyDescent="0.45">
      <c r="A38" s="17" t="s">
        <v>34</v>
      </c>
      <c r="B38" s="61">
        <v>1.7306681776805704</v>
      </c>
    </row>
    <row r="39" spans="1:21" x14ac:dyDescent="0.45">
      <c r="A39" s="17" t="s">
        <v>25</v>
      </c>
      <c r="B39" s="61">
        <v>1.5417875288394778</v>
      </c>
    </row>
    <row r="40" spans="1:21" x14ac:dyDescent="0.45">
      <c r="A40" s="17" t="s">
        <v>32</v>
      </c>
      <c r="B40" s="61">
        <v>1.4485780675710953</v>
      </c>
    </row>
    <row r="41" spans="1:21" x14ac:dyDescent="0.45">
      <c r="A41" s="17" t="s">
        <v>27</v>
      </c>
      <c r="B41" s="61">
        <v>1.4450933356589675</v>
      </c>
    </row>
    <row r="42" spans="1:21" x14ac:dyDescent="0.45">
      <c r="A42" s="17" t="s">
        <v>24</v>
      </c>
      <c r="B42" s="61">
        <v>1.394219647034403</v>
      </c>
    </row>
    <row r="43" spans="1:21" x14ac:dyDescent="0.45">
      <c r="A43" s="17" t="s">
        <v>29</v>
      </c>
      <c r="B43" s="61">
        <v>1.3610984547930065</v>
      </c>
    </row>
    <row r="44" spans="1:21" x14ac:dyDescent="0.45">
      <c r="A44" s="17" t="s">
        <v>23</v>
      </c>
      <c r="B44" s="61">
        <v>1.0332014238723932</v>
      </c>
    </row>
    <row r="45" spans="1:21" x14ac:dyDescent="0.45">
      <c r="A45" s="17" t="s">
        <v>33</v>
      </c>
      <c r="B45" s="61">
        <v>0.42010053094547534</v>
      </c>
    </row>
    <row r="46" spans="1:21" x14ac:dyDescent="0.45">
      <c r="A46" s="17" t="s">
        <v>30</v>
      </c>
      <c r="B46" s="61">
        <v>5.0101937925145543E-2</v>
      </c>
    </row>
    <row r="47" spans="1:21" ht="14.65" thickBot="1" x14ac:dyDescent="0.5">
      <c r="A47" s="70"/>
      <c r="B47" s="71"/>
    </row>
    <row r="48" spans="1:21" ht="29" customHeight="1" x14ac:dyDescent="0.45">
      <c r="A48" s="124" t="s">
        <v>40</v>
      </c>
      <c r="B48" s="120" t="s">
        <v>42</v>
      </c>
      <c r="C48" s="121"/>
      <c r="D48" s="121"/>
      <c r="E48" s="121"/>
      <c r="F48" s="121"/>
      <c r="G48" s="121"/>
      <c r="H48" s="121"/>
      <c r="I48" s="121"/>
      <c r="J48" s="121"/>
      <c r="K48" s="122"/>
      <c r="L48" s="123" t="s">
        <v>43</v>
      </c>
      <c r="M48" s="121"/>
      <c r="N48" s="121"/>
      <c r="O48" s="121"/>
      <c r="P48" s="121"/>
      <c r="Q48" s="121"/>
      <c r="R48" s="121"/>
      <c r="S48" s="121"/>
      <c r="T48" s="121"/>
      <c r="U48" s="126"/>
    </row>
    <row r="49" spans="1:21" ht="46.9" thickBot="1" x14ac:dyDescent="0.5">
      <c r="A49" s="125"/>
      <c r="B49" s="86" t="s">
        <v>13</v>
      </c>
      <c r="C49" s="72" t="s">
        <v>14</v>
      </c>
      <c r="D49" s="72" t="s">
        <v>15</v>
      </c>
      <c r="E49" s="72" t="s">
        <v>16</v>
      </c>
      <c r="F49" s="72" t="s">
        <v>17</v>
      </c>
      <c r="G49" s="72" t="s">
        <v>18</v>
      </c>
      <c r="H49" s="72" t="s">
        <v>19</v>
      </c>
      <c r="I49" s="72" t="s">
        <v>20</v>
      </c>
      <c r="J49" s="72" t="s">
        <v>21</v>
      </c>
      <c r="K49" s="87" t="s">
        <v>36</v>
      </c>
      <c r="L49" s="82" t="s">
        <v>13</v>
      </c>
      <c r="M49" s="72" t="s">
        <v>14</v>
      </c>
      <c r="N49" s="72" t="s">
        <v>15</v>
      </c>
      <c r="O49" s="72" t="s">
        <v>16</v>
      </c>
      <c r="P49" s="72" t="s">
        <v>17</v>
      </c>
      <c r="Q49" s="72" t="s">
        <v>18</v>
      </c>
      <c r="R49" s="72" t="s">
        <v>19</v>
      </c>
      <c r="S49" s="72" t="s">
        <v>20</v>
      </c>
      <c r="T49" s="72" t="s">
        <v>21</v>
      </c>
      <c r="U49" s="127"/>
    </row>
    <row r="50" spans="1:21" x14ac:dyDescent="0.45">
      <c r="A50" s="79" t="s">
        <v>22</v>
      </c>
      <c r="B50" s="88">
        <v>61689.162500000042</v>
      </c>
      <c r="C50" s="62">
        <v>34017.989999999991</v>
      </c>
      <c r="D50" s="62">
        <v>1229.655</v>
      </c>
      <c r="E50" s="62">
        <v>13275.527500000002</v>
      </c>
      <c r="F50" s="62">
        <v>41527.667499999996</v>
      </c>
      <c r="G50" s="62">
        <v>15590.362500000007</v>
      </c>
      <c r="H50" s="62">
        <v>10920.29</v>
      </c>
      <c r="I50" s="62">
        <v>47534.257500000007</v>
      </c>
      <c r="J50" s="62">
        <v>6549.2550000000001</v>
      </c>
      <c r="K50" s="63">
        <v>232334.16749999949</v>
      </c>
      <c r="L50" s="83">
        <f>(B50/$K50)/(B$63/$K$63)</f>
        <v>2.1837265855927956</v>
      </c>
      <c r="M50" s="73">
        <f t="shared" ref="M50:U63" si="2">(C50/$K50)/(C$63/$K$63)</f>
        <v>1.1055065761656855</v>
      </c>
      <c r="N50" s="73">
        <f t="shared" si="2"/>
        <v>0.60604823262609075</v>
      </c>
      <c r="O50" s="73">
        <f t="shared" si="2"/>
        <v>0.69068828152617734</v>
      </c>
      <c r="P50" s="73">
        <f t="shared" si="2"/>
        <v>0.74119649214505412</v>
      </c>
      <c r="Q50" s="73">
        <f t="shared" si="2"/>
        <v>0.97764989616384734</v>
      </c>
      <c r="R50" s="73">
        <f t="shared" si="2"/>
        <v>0.50832877545039279</v>
      </c>
      <c r="S50" s="73">
        <f t="shared" si="2"/>
        <v>1.0185326705063109</v>
      </c>
      <c r="T50" s="73">
        <f t="shared" si="2"/>
        <v>0.54865880325849514</v>
      </c>
      <c r="U50" s="74">
        <f>(K50/$K50)/(K$63/$K$63)</f>
        <v>1</v>
      </c>
    </row>
    <row r="51" spans="1:21" x14ac:dyDescent="0.45">
      <c r="A51" s="80" t="s">
        <v>23</v>
      </c>
      <c r="B51" s="89">
        <v>91938.117500000139</v>
      </c>
      <c r="C51" s="64">
        <v>124833.12249999994</v>
      </c>
      <c r="D51" s="64">
        <v>3608.2575000000006</v>
      </c>
      <c r="E51" s="64">
        <v>53793.304999999978</v>
      </c>
      <c r="F51" s="64">
        <v>179347.72749999998</v>
      </c>
      <c r="G51" s="64">
        <v>44571.64</v>
      </c>
      <c r="H51" s="64">
        <v>60693.109999999993</v>
      </c>
      <c r="I51" s="64">
        <v>138080.82999999993</v>
      </c>
      <c r="J51" s="64">
        <v>34968.729999999996</v>
      </c>
      <c r="K51" s="65">
        <v>731834.84000000264</v>
      </c>
      <c r="L51" s="84">
        <f t="shared" ref="L51:L63" si="3">(B51/$K51)/(B$63/$K$63)</f>
        <v>1.0332014238723932</v>
      </c>
      <c r="M51" s="75">
        <f t="shared" si="2"/>
        <v>1.2879011081035416</v>
      </c>
      <c r="N51" s="75">
        <f t="shared" si="2"/>
        <v>0.56457472786029128</v>
      </c>
      <c r="O51" s="75">
        <f t="shared" si="2"/>
        <v>0.88850224703535718</v>
      </c>
      <c r="P51" s="75">
        <f t="shared" si="2"/>
        <v>1.0162292631720602</v>
      </c>
      <c r="Q51" s="75">
        <f t="shared" si="2"/>
        <v>0.88733121803014225</v>
      </c>
      <c r="R51" s="75">
        <f t="shared" si="2"/>
        <v>0.89691217019810099</v>
      </c>
      <c r="S51" s="75">
        <f t="shared" si="2"/>
        <v>0.9392941992045899</v>
      </c>
      <c r="T51" s="75">
        <f t="shared" si="2"/>
        <v>0.93001577080131992</v>
      </c>
      <c r="U51" s="76">
        <f t="shared" si="2"/>
        <v>1</v>
      </c>
    </row>
    <row r="52" spans="1:21" x14ac:dyDescent="0.45">
      <c r="A52" s="80" t="s">
        <v>24</v>
      </c>
      <c r="B52" s="90">
        <v>16585.222500000003</v>
      </c>
      <c r="C52" s="66">
        <v>16629.022499999999</v>
      </c>
      <c r="D52" s="66">
        <v>4928.3750000000009</v>
      </c>
      <c r="E52" s="66">
        <v>9510.8775000000023</v>
      </c>
      <c r="F52" s="66">
        <v>15623.982499999998</v>
      </c>
      <c r="G52" s="66">
        <v>4748.9375000000009</v>
      </c>
      <c r="H52" s="66">
        <v>5625.1924999999992</v>
      </c>
      <c r="I52" s="66">
        <v>21521.825000000004</v>
      </c>
      <c r="J52" s="66">
        <v>2661.1875</v>
      </c>
      <c r="K52" s="67">
        <v>97834.622499999678</v>
      </c>
      <c r="L52" s="84">
        <f t="shared" si="3"/>
        <v>1.394219647034403</v>
      </c>
      <c r="M52" s="75">
        <f t="shared" si="2"/>
        <v>1.2833346229255898</v>
      </c>
      <c r="N52" s="75">
        <f t="shared" si="2"/>
        <v>5.7683043126959417</v>
      </c>
      <c r="O52" s="75">
        <f t="shared" si="2"/>
        <v>1.1750907240611728</v>
      </c>
      <c r="P52" s="75">
        <f t="shared" si="2"/>
        <v>0.66222880835315689</v>
      </c>
      <c r="Q52" s="75">
        <f t="shared" si="2"/>
        <v>0.7072030225494923</v>
      </c>
      <c r="R52" s="75">
        <f t="shared" si="2"/>
        <v>0.62182534766881237</v>
      </c>
      <c r="S52" s="75">
        <f t="shared" si="2"/>
        <v>1.0951354923829335</v>
      </c>
      <c r="T52" s="75">
        <f t="shared" si="2"/>
        <v>0.52942742608514581</v>
      </c>
      <c r="U52" s="76">
        <f t="shared" si="2"/>
        <v>1</v>
      </c>
    </row>
    <row r="53" spans="1:21" x14ac:dyDescent="0.45">
      <c r="A53" s="80" t="s">
        <v>25</v>
      </c>
      <c r="B53" s="90">
        <v>23868.485000000001</v>
      </c>
      <c r="C53" s="66">
        <v>12925.669999999996</v>
      </c>
      <c r="D53" s="66">
        <v>1449.6025000000002</v>
      </c>
      <c r="E53" s="66">
        <v>15223.35749999998</v>
      </c>
      <c r="F53" s="66">
        <v>24046.104999999992</v>
      </c>
      <c r="G53" s="66">
        <v>7158.7525000000023</v>
      </c>
      <c r="H53" s="66">
        <v>7344.5400000000027</v>
      </c>
      <c r="I53" s="66">
        <v>31047.389999999992</v>
      </c>
      <c r="J53" s="66">
        <v>4257.9050000000007</v>
      </c>
      <c r="K53" s="67">
        <v>127321.8074999997</v>
      </c>
      <c r="L53" s="84">
        <f t="shared" si="3"/>
        <v>1.5417875288394778</v>
      </c>
      <c r="M53" s="75">
        <f t="shared" si="2"/>
        <v>0.76650683602259717</v>
      </c>
      <c r="N53" s="75">
        <f t="shared" si="2"/>
        <v>1.3037163906841247</v>
      </c>
      <c r="O53" s="75">
        <f t="shared" si="2"/>
        <v>1.4452768108940393</v>
      </c>
      <c r="P53" s="75">
        <f t="shared" si="2"/>
        <v>0.7831606228595821</v>
      </c>
      <c r="Q53" s="75">
        <f t="shared" si="2"/>
        <v>0.81917139812264128</v>
      </c>
      <c r="R53" s="75">
        <f t="shared" si="2"/>
        <v>0.62385751499394526</v>
      </c>
      <c r="S53" s="75">
        <f t="shared" si="2"/>
        <v>1.2139579229023716</v>
      </c>
      <c r="T53" s="75">
        <f t="shared" si="2"/>
        <v>0.65090364911431531</v>
      </c>
      <c r="U53" s="76">
        <f t="shared" si="2"/>
        <v>1</v>
      </c>
    </row>
    <row r="54" spans="1:21" x14ac:dyDescent="0.45">
      <c r="A54" s="80" t="s">
        <v>26</v>
      </c>
      <c r="B54" s="90">
        <v>74598.540000000095</v>
      </c>
      <c r="C54" s="66">
        <v>36598.892500000016</v>
      </c>
      <c r="D54" s="66">
        <v>1657.9050000000002</v>
      </c>
      <c r="E54" s="66">
        <v>24870.387500000001</v>
      </c>
      <c r="F54" s="66">
        <v>59190.237500000017</v>
      </c>
      <c r="G54" s="66">
        <v>18137.154999999999</v>
      </c>
      <c r="H54" s="66">
        <v>18952.494999999995</v>
      </c>
      <c r="I54" s="66">
        <v>57543.814999999988</v>
      </c>
      <c r="J54" s="66">
        <v>10518.767499999998</v>
      </c>
      <c r="K54" s="67">
        <v>302068.19499999925</v>
      </c>
      <c r="L54" s="84">
        <f t="shared" si="3"/>
        <v>2.0310835891901342</v>
      </c>
      <c r="M54" s="75">
        <f t="shared" si="2"/>
        <v>0.91480537365088777</v>
      </c>
      <c r="N54" s="75">
        <f t="shared" si="2"/>
        <v>0.62848024711005657</v>
      </c>
      <c r="O54" s="75">
        <f t="shared" si="2"/>
        <v>0.99522421673963157</v>
      </c>
      <c r="P54" s="75">
        <f t="shared" si="2"/>
        <v>0.81255727206230088</v>
      </c>
      <c r="Q54" s="75">
        <f t="shared" si="2"/>
        <v>0.87479117232596981</v>
      </c>
      <c r="R54" s="75">
        <f t="shared" si="2"/>
        <v>0.67855490810602237</v>
      </c>
      <c r="S54" s="75">
        <f t="shared" si="2"/>
        <v>0.94836383192146445</v>
      </c>
      <c r="T54" s="75">
        <f t="shared" si="2"/>
        <v>0.67777163514239169</v>
      </c>
      <c r="U54" s="76">
        <f t="shared" si="2"/>
        <v>1</v>
      </c>
    </row>
    <row r="55" spans="1:21" x14ac:dyDescent="0.45">
      <c r="A55" s="80" t="s">
        <v>27</v>
      </c>
      <c r="B55" s="90">
        <v>15000.560000000001</v>
      </c>
      <c r="C55" s="66">
        <v>4508.8674999999994</v>
      </c>
      <c r="D55" s="66">
        <v>165.58749999999998</v>
      </c>
      <c r="E55" s="66">
        <v>7716.0199999999986</v>
      </c>
      <c r="F55" s="66">
        <v>21092.8825</v>
      </c>
      <c r="G55" s="66">
        <v>17530.062500000007</v>
      </c>
      <c r="H55" s="66">
        <v>5561.6324999999997</v>
      </c>
      <c r="I55" s="66">
        <v>11076.047500000001</v>
      </c>
      <c r="J55" s="66">
        <v>2720.0625</v>
      </c>
      <c r="K55" s="67">
        <v>85371.722500000105</v>
      </c>
      <c r="L55" s="84">
        <f t="shared" si="3"/>
        <v>1.4450933356589675</v>
      </c>
      <c r="M55" s="75">
        <f t="shared" si="2"/>
        <v>0.39876698334429034</v>
      </c>
      <c r="N55" s="75">
        <f t="shared" si="2"/>
        <v>0.22210099131542585</v>
      </c>
      <c r="O55" s="75">
        <f t="shared" si="2"/>
        <v>1.092503115865838</v>
      </c>
      <c r="P55" s="75">
        <f t="shared" si="2"/>
        <v>1.0245444112786144</v>
      </c>
      <c r="Q55" s="75">
        <f t="shared" si="2"/>
        <v>2.9916421829993842</v>
      </c>
      <c r="R55" s="75">
        <f t="shared" si="2"/>
        <v>0.70455005014689775</v>
      </c>
      <c r="S55" s="75">
        <f t="shared" si="2"/>
        <v>0.64588038832166117</v>
      </c>
      <c r="T55" s="75">
        <f t="shared" si="2"/>
        <v>0.62013804138931006</v>
      </c>
      <c r="U55" s="76">
        <f t="shared" si="2"/>
        <v>1</v>
      </c>
    </row>
    <row r="56" spans="1:21" x14ac:dyDescent="0.45">
      <c r="A56" s="80" t="s">
        <v>28</v>
      </c>
      <c r="B56" s="90">
        <v>60131.860000000022</v>
      </c>
      <c r="C56" s="66">
        <v>22198.980000000003</v>
      </c>
      <c r="D56" s="66">
        <v>1555.0575000000001</v>
      </c>
      <c r="E56" s="66">
        <v>25207.207500000004</v>
      </c>
      <c r="F56" s="66">
        <v>54471.095000000001</v>
      </c>
      <c r="G56" s="66">
        <v>19061.975000000006</v>
      </c>
      <c r="H56" s="66">
        <v>15004.065000000002</v>
      </c>
      <c r="I56" s="66">
        <v>50467.042500000003</v>
      </c>
      <c r="J56" s="66">
        <v>10275.9025</v>
      </c>
      <c r="K56" s="67">
        <v>258373.18500000026</v>
      </c>
      <c r="L56" s="84">
        <f t="shared" si="3"/>
        <v>1.9140781632389867</v>
      </c>
      <c r="M56" s="75">
        <f t="shared" si="2"/>
        <v>0.64871112359215932</v>
      </c>
      <c r="N56" s="75">
        <f t="shared" si="2"/>
        <v>0.68918529911702386</v>
      </c>
      <c r="O56" s="75">
        <f t="shared" si="2"/>
        <v>1.179290177397248</v>
      </c>
      <c r="P56" s="75">
        <f t="shared" si="2"/>
        <v>0.874233745318579</v>
      </c>
      <c r="Q56" s="75">
        <f t="shared" si="2"/>
        <v>1.0748817385431246</v>
      </c>
      <c r="R56" s="75">
        <f t="shared" si="2"/>
        <v>0.62803681717417281</v>
      </c>
      <c r="S56" s="75">
        <f t="shared" si="2"/>
        <v>0.97239283033458213</v>
      </c>
      <c r="T56" s="75">
        <f t="shared" si="2"/>
        <v>0.77409822261437089</v>
      </c>
      <c r="U56" s="76">
        <f t="shared" si="2"/>
        <v>1</v>
      </c>
    </row>
    <row r="57" spans="1:21" x14ac:dyDescent="0.45">
      <c r="A57" s="80" t="s">
        <v>29</v>
      </c>
      <c r="B57" s="90">
        <v>35522.437499999985</v>
      </c>
      <c r="C57" s="66">
        <v>38045.759999999951</v>
      </c>
      <c r="D57" s="66">
        <v>1594.77</v>
      </c>
      <c r="E57" s="66">
        <v>21167.694999999989</v>
      </c>
      <c r="F57" s="66">
        <v>47399.149999999943</v>
      </c>
      <c r="G57" s="66">
        <v>15522.832499999993</v>
      </c>
      <c r="H57" s="66">
        <v>10797.097500000002</v>
      </c>
      <c r="I57" s="66">
        <v>37316.429999999993</v>
      </c>
      <c r="J57" s="66">
        <v>7276.3125000000018</v>
      </c>
      <c r="K57" s="67">
        <v>214642.48500000057</v>
      </c>
      <c r="L57" s="84">
        <f t="shared" si="3"/>
        <v>1.3610984547930065</v>
      </c>
      <c r="M57" s="75">
        <f t="shared" si="2"/>
        <v>1.3383088199717299</v>
      </c>
      <c r="N57" s="75">
        <f t="shared" si="2"/>
        <v>0.85078409294749702</v>
      </c>
      <c r="O57" s="75">
        <f t="shared" si="2"/>
        <v>1.1920686458982743</v>
      </c>
      <c r="P57" s="75">
        <f t="shared" si="2"/>
        <v>0.91572224694375204</v>
      </c>
      <c r="Q57" s="75">
        <f t="shared" si="2"/>
        <v>1.0536479132261236</v>
      </c>
      <c r="R57" s="75">
        <f t="shared" si="2"/>
        <v>0.54402009427195519</v>
      </c>
      <c r="S57" s="75">
        <f t="shared" si="2"/>
        <v>0.86549733178379973</v>
      </c>
      <c r="T57" s="75">
        <f t="shared" si="2"/>
        <v>0.65981044943829659</v>
      </c>
      <c r="U57" s="76">
        <f t="shared" si="2"/>
        <v>1</v>
      </c>
    </row>
    <row r="58" spans="1:21" x14ac:dyDescent="0.45">
      <c r="A58" s="80" t="s">
        <v>30</v>
      </c>
      <c r="B58" s="90">
        <v>10370.162499999997</v>
      </c>
      <c r="C58" s="66">
        <v>242730.16250000021</v>
      </c>
      <c r="D58" s="66">
        <v>14746.5825</v>
      </c>
      <c r="E58" s="66">
        <v>137726.57249999995</v>
      </c>
      <c r="F58" s="66">
        <v>482134.11249999946</v>
      </c>
      <c r="G58" s="66">
        <v>86525.58</v>
      </c>
      <c r="H58" s="66">
        <v>236090.35749999998</v>
      </c>
      <c r="I58" s="66">
        <v>369190.86499999999</v>
      </c>
      <c r="J58" s="66">
        <v>122775.44500000004</v>
      </c>
      <c r="K58" s="67">
        <v>1702289.8400000015</v>
      </c>
      <c r="L58" s="84">
        <f t="shared" si="3"/>
        <v>5.0101937925145543E-2</v>
      </c>
      <c r="M58" s="75">
        <f t="shared" si="2"/>
        <v>1.0766040355723649</v>
      </c>
      <c r="N58" s="75">
        <f t="shared" si="2"/>
        <v>0.99196162052583936</v>
      </c>
      <c r="O58" s="75">
        <f t="shared" si="2"/>
        <v>0.9779746918271216</v>
      </c>
      <c r="P58" s="75">
        <f t="shared" si="2"/>
        <v>1.1744735821517331</v>
      </c>
      <c r="Q58" s="75">
        <f t="shared" si="2"/>
        <v>0.74054463483506039</v>
      </c>
      <c r="R58" s="75">
        <f t="shared" si="2"/>
        <v>1.499920872217327</v>
      </c>
      <c r="S58" s="75">
        <f t="shared" si="2"/>
        <v>1.079689236051536</v>
      </c>
      <c r="T58" s="75">
        <f t="shared" si="2"/>
        <v>1.4037880594704504</v>
      </c>
      <c r="U58" s="76">
        <f t="shared" si="2"/>
        <v>1</v>
      </c>
    </row>
    <row r="59" spans="1:21" x14ac:dyDescent="0.45">
      <c r="A59" s="80" t="s">
        <v>31</v>
      </c>
      <c r="B59" s="90">
        <v>75977.819999999949</v>
      </c>
      <c r="C59" s="66">
        <v>20721.575000000001</v>
      </c>
      <c r="D59" s="66">
        <v>2100.2525000000001</v>
      </c>
      <c r="E59" s="66">
        <v>15635.202499999994</v>
      </c>
      <c r="F59" s="66">
        <v>41167.585000000006</v>
      </c>
      <c r="G59" s="66">
        <v>12552.919999999998</v>
      </c>
      <c r="H59" s="66">
        <v>11990.8025</v>
      </c>
      <c r="I59" s="66">
        <v>38638.212499999994</v>
      </c>
      <c r="J59" s="66">
        <v>7731</v>
      </c>
      <c r="K59" s="67">
        <v>226515.37000000058</v>
      </c>
      <c r="L59" s="84">
        <f t="shared" si="3"/>
        <v>2.75861835902468</v>
      </c>
      <c r="M59" s="75">
        <f t="shared" si="2"/>
        <v>0.69070221686968813</v>
      </c>
      <c r="N59" s="75">
        <f t="shared" si="2"/>
        <v>1.061722023250802</v>
      </c>
      <c r="O59" s="75">
        <f t="shared" si="2"/>
        <v>0.83435182077007597</v>
      </c>
      <c r="P59" s="75">
        <f t="shared" si="2"/>
        <v>0.75364463900750023</v>
      </c>
      <c r="Q59" s="75">
        <f t="shared" si="2"/>
        <v>0.80739733738453523</v>
      </c>
      <c r="R59" s="75">
        <f t="shared" si="2"/>
        <v>0.57249827136475351</v>
      </c>
      <c r="S59" s="75">
        <f t="shared" si="2"/>
        <v>0.84918181019431282</v>
      </c>
      <c r="T59" s="75">
        <f t="shared" si="2"/>
        <v>0.66429583797185288</v>
      </c>
      <c r="U59" s="76">
        <f t="shared" si="2"/>
        <v>1</v>
      </c>
    </row>
    <row r="60" spans="1:21" x14ac:dyDescent="0.45">
      <c r="A60" s="80" t="s">
        <v>32</v>
      </c>
      <c r="B60" s="90">
        <v>12439.485000000004</v>
      </c>
      <c r="C60" s="66">
        <v>5081.0899999999992</v>
      </c>
      <c r="D60" s="66">
        <v>354.24749999999995</v>
      </c>
      <c r="E60" s="66">
        <v>6058.8149999999996</v>
      </c>
      <c r="F60" s="66">
        <v>15279.540000000003</v>
      </c>
      <c r="G60" s="66">
        <v>6659.5724999999993</v>
      </c>
      <c r="H60" s="66">
        <v>3727.58</v>
      </c>
      <c r="I60" s="66">
        <v>19698.435000000001</v>
      </c>
      <c r="J60" s="66">
        <v>1326.9675000000002</v>
      </c>
      <c r="K60" s="67">
        <v>70625.732499999969</v>
      </c>
      <c r="L60" s="84">
        <f t="shared" si="3"/>
        <v>1.4485780675710953</v>
      </c>
      <c r="M60" s="75">
        <f t="shared" si="2"/>
        <v>0.54319990612278179</v>
      </c>
      <c r="N60" s="75">
        <f t="shared" si="2"/>
        <v>0.57435554804523503</v>
      </c>
      <c r="O60" s="75">
        <f t="shared" si="2"/>
        <v>1.0369745800583945</v>
      </c>
      <c r="P60" s="75">
        <f t="shared" si="2"/>
        <v>0.89713172315653378</v>
      </c>
      <c r="Q60" s="75">
        <f t="shared" si="2"/>
        <v>1.3738003222667599</v>
      </c>
      <c r="R60" s="75">
        <f t="shared" si="2"/>
        <v>0.57080479620953783</v>
      </c>
      <c r="S60" s="75">
        <f t="shared" si="2"/>
        <v>1.3885134493667861</v>
      </c>
      <c r="T60" s="75">
        <f t="shared" si="2"/>
        <v>0.36569654336012175</v>
      </c>
      <c r="U60" s="76">
        <f t="shared" si="2"/>
        <v>1</v>
      </c>
    </row>
    <row r="61" spans="1:21" x14ac:dyDescent="0.45">
      <c r="A61" s="80" t="s">
        <v>33</v>
      </c>
      <c r="B61" s="90">
        <v>6671.7124999999987</v>
      </c>
      <c r="C61" s="66">
        <v>10524.995000000001</v>
      </c>
      <c r="D61" s="66">
        <v>2756.46</v>
      </c>
      <c r="E61" s="66">
        <v>14425.4575</v>
      </c>
      <c r="F61" s="66">
        <v>33095.627499999988</v>
      </c>
      <c r="G61" s="66">
        <v>25937.092499999992</v>
      </c>
      <c r="H61" s="66">
        <v>8372.5224999999991</v>
      </c>
      <c r="I61" s="66">
        <v>22645.010000000002</v>
      </c>
      <c r="J61" s="66">
        <v>6184.17</v>
      </c>
      <c r="K61" s="67">
        <v>130613.04749999999</v>
      </c>
      <c r="L61" s="84">
        <f t="shared" si="3"/>
        <v>0.42010053094547534</v>
      </c>
      <c r="M61" s="75">
        <f t="shared" si="2"/>
        <v>0.60841666247682946</v>
      </c>
      <c r="N61" s="75">
        <f t="shared" si="2"/>
        <v>2.4165852684168962</v>
      </c>
      <c r="O61" s="75">
        <f t="shared" si="2"/>
        <v>1.3350158336529265</v>
      </c>
      <c r="P61" s="75">
        <f t="shared" si="2"/>
        <v>1.0507344135953551</v>
      </c>
      <c r="Q61" s="75">
        <f t="shared" si="2"/>
        <v>2.8931766810770538</v>
      </c>
      <c r="R61" s="75">
        <f t="shared" si="2"/>
        <v>0.6932555683136189</v>
      </c>
      <c r="S61" s="75">
        <f t="shared" si="2"/>
        <v>0.86311226156828691</v>
      </c>
      <c r="T61" s="75">
        <f t="shared" si="2"/>
        <v>0.92154891297411845</v>
      </c>
      <c r="U61" s="76">
        <f t="shared" si="2"/>
        <v>1</v>
      </c>
    </row>
    <row r="62" spans="1:21" x14ac:dyDescent="0.45">
      <c r="A62" s="80" t="s">
        <v>34</v>
      </c>
      <c r="B62" s="90">
        <v>55498.847500000018</v>
      </c>
      <c r="C62" s="66">
        <v>19709.764999999996</v>
      </c>
      <c r="D62" s="66">
        <v>2658.8424999999997</v>
      </c>
      <c r="E62" s="66">
        <v>23000.115000000005</v>
      </c>
      <c r="F62" s="66">
        <v>57198.957500000011</v>
      </c>
      <c r="G62" s="66">
        <v>30996.987500000032</v>
      </c>
      <c r="H62" s="66">
        <v>15793.437500000002</v>
      </c>
      <c r="I62" s="66">
        <v>47825.707500000004</v>
      </c>
      <c r="J62" s="66">
        <v>11055.29</v>
      </c>
      <c r="K62" s="67">
        <v>263737.94999999774</v>
      </c>
      <c r="L62" s="84">
        <f t="shared" si="3"/>
        <v>1.7306681776805704</v>
      </c>
      <c r="M62" s="75">
        <f t="shared" si="2"/>
        <v>0.56425391872090991</v>
      </c>
      <c r="N62" s="75">
        <f t="shared" si="2"/>
        <v>1.1544017531217274</v>
      </c>
      <c r="O62" s="75">
        <f t="shared" si="2"/>
        <v>1.05414599957552</v>
      </c>
      <c r="P62" s="75">
        <f t="shared" si="2"/>
        <v>0.8993409870608301</v>
      </c>
      <c r="Q62" s="75">
        <f t="shared" si="2"/>
        <v>1.7123285185215498</v>
      </c>
      <c r="R62" s="75">
        <f t="shared" si="2"/>
        <v>0.64763102534435946</v>
      </c>
      <c r="S62" s="75">
        <f t="shared" si="2"/>
        <v>0.90275543016687554</v>
      </c>
      <c r="T62" s="75">
        <f t="shared" si="2"/>
        <v>0.81587015641812832</v>
      </c>
      <c r="U62" s="76">
        <f t="shared" si="2"/>
        <v>1</v>
      </c>
    </row>
    <row r="63" spans="1:21" ht="14.65" thickBot="1" x14ac:dyDescent="0.5">
      <c r="A63" s="81" t="s">
        <v>35</v>
      </c>
      <c r="B63" s="91">
        <v>540292.41250000021</v>
      </c>
      <c r="C63" s="68">
        <v>588525.89249999996</v>
      </c>
      <c r="D63" s="68">
        <v>38805.595000000001</v>
      </c>
      <c r="E63" s="68">
        <v>367610.53999999992</v>
      </c>
      <c r="F63" s="68">
        <v>1071574.6699999995</v>
      </c>
      <c r="G63" s="68">
        <v>304993.87</v>
      </c>
      <c r="H63" s="68">
        <v>410873.12250000006</v>
      </c>
      <c r="I63" s="68">
        <v>892585.86750000005</v>
      </c>
      <c r="J63" s="68">
        <v>228300.99500000002</v>
      </c>
      <c r="K63" s="69">
        <v>4443562.9650000008</v>
      </c>
      <c r="L63" s="85">
        <f t="shared" si="3"/>
        <v>1</v>
      </c>
      <c r="M63" s="77">
        <f t="shared" si="2"/>
        <v>1</v>
      </c>
      <c r="N63" s="77">
        <f t="shared" si="2"/>
        <v>1</v>
      </c>
      <c r="O63" s="77">
        <f t="shared" si="2"/>
        <v>1</v>
      </c>
      <c r="P63" s="77">
        <f>(F63/$K63)/(F$63/$K$63)</f>
        <v>1</v>
      </c>
      <c r="Q63" s="77">
        <f t="shared" si="2"/>
        <v>1</v>
      </c>
      <c r="R63" s="77">
        <f t="shared" si="2"/>
        <v>1</v>
      </c>
      <c r="S63" s="77">
        <f t="shared" si="2"/>
        <v>1</v>
      </c>
      <c r="T63" s="77">
        <f t="shared" si="2"/>
        <v>1</v>
      </c>
      <c r="U63" s="78">
        <f t="shared" si="2"/>
        <v>1</v>
      </c>
    </row>
  </sheetData>
  <sortState xmlns:xlrd2="http://schemas.microsoft.com/office/spreadsheetml/2017/richdata2" ref="A34:B46">
    <sortCondition descending="1" ref="B34:B46"/>
  </sortState>
  <mergeCells count="4">
    <mergeCell ref="B48:K48"/>
    <mergeCell ref="L48:T48"/>
    <mergeCell ref="A48:A49"/>
    <mergeCell ref="U48:U49"/>
  </mergeCells>
  <conditionalFormatting sqref="B34:B4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4:B47">
    <cfRule type="colorScale" priority="2">
      <colorScale>
        <cfvo type="min"/>
        <cfvo type="max"/>
        <color rgb="FFFCFCFF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4</vt:i4>
      </vt:variant>
    </vt:vector>
  </HeadingPairs>
  <TitlesOfParts>
    <vt:vector size="4" baseType="lpstr">
      <vt:lpstr>wCV τυχαίο παράδειγμα</vt:lpstr>
      <vt:lpstr>wCV Ισπανικές περιφέρειες</vt:lpstr>
      <vt:lpstr>wCV Ιταλικές περιφέρειες</vt:lpstr>
      <vt:lpstr>LQ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Gourzis Konstantinos</dc:creator>
  <cp:lastModifiedBy>Vasiliki Krommyda</cp:lastModifiedBy>
  <dcterms:created xsi:type="dcterms:W3CDTF">2022-04-13T11:33:08Z</dcterms:created>
  <dcterms:modified xsi:type="dcterms:W3CDTF">2025-04-08T18:52:27Z</dcterms:modified>
</cp:coreProperties>
</file>