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διαλέξεις/"/>
    </mc:Choice>
  </mc:AlternateContent>
  <xr:revisionPtr revIDLastSave="308" documentId="8_{769DBB4F-7458-4EBF-9D37-DCB983873CB0}" xr6:coauthVersionLast="47" xr6:coauthVersionMax="47" xr10:uidLastSave="{4C65D065-D282-4D74-BA5E-D9F867C6C1D7}"/>
  <bookViews>
    <workbookView xWindow="30612" yWindow="-108" windowWidth="30936" windowHeight="12576" activeTab="1" xr2:uid="{D015A0A4-E30E-432D-9891-1FC23A548B6B}"/>
  </bookViews>
  <sheets>
    <sheet name="CVw" sheetId="1" r:id="rId1"/>
    <sheet name="LQ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3" i="2" l="1"/>
  <c r="U50" i="2"/>
  <c r="M50" i="2"/>
  <c r="N50" i="2"/>
  <c r="O50" i="2"/>
  <c r="P50" i="2"/>
  <c r="Q50" i="2"/>
  <c r="R50" i="2"/>
  <c r="S50" i="2"/>
  <c r="T50" i="2"/>
  <c r="M51" i="2"/>
  <c r="N51" i="2"/>
  <c r="O51" i="2"/>
  <c r="P51" i="2"/>
  <c r="Q51" i="2"/>
  <c r="R51" i="2"/>
  <c r="S51" i="2"/>
  <c r="T51" i="2"/>
  <c r="U51" i="2"/>
  <c r="M52" i="2"/>
  <c r="N52" i="2"/>
  <c r="O52" i="2"/>
  <c r="P52" i="2"/>
  <c r="Q52" i="2"/>
  <c r="R52" i="2"/>
  <c r="S52" i="2"/>
  <c r="T52" i="2"/>
  <c r="U52" i="2"/>
  <c r="M53" i="2"/>
  <c r="N53" i="2"/>
  <c r="O53" i="2"/>
  <c r="P53" i="2"/>
  <c r="Q53" i="2"/>
  <c r="R53" i="2"/>
  <c r="S53" i="2"/>
  <c r="T53" i="2"/>
  <c r="U53" i="2"/>
  <c r="M54" i="2"/>
  <c r="N54" i="2"/>
  <c r="O54" i="2"/>
  <c r="P54" i="2"/>
  <c r="Q54" i="2"/>
  <c r="R54" i="2"/>
  <c r="S54" i="2"/>
  <c r="T54" i="2"/>
  <c r="U54" i="2"/>
  <c r="M55" i="2"/>
  <c r="N55" i="2"/>
  <c r="O55" i="2"/>
  <c r="P55" i="2"/>
  <c r="Q55" i="2"/>
  <c r="R55" i="2"/>
  <c r="S55" i="2"/>
  <c r="T55" i="2"/>
  <c r="U55" i="2"/>
  <c r="M56" i="2"/>
  <c r="N56" i="2"/>
  <c r="O56" i="2"/>
  <c r="P56" i="2"/>
  <c r="Q56" i="2"/>
  <c r="R56" i="2"/>
  <c r="S56" i="2"/>
  <c r="T56" i="2"/>
  <c r="U56" i="2"/>
  <c r="M57" i="2"/>
  <c r="N57" i="2"/>
  <c r="O57" i="2"/>
  <c r="P57" i="2"/>
  <c r="Q57" i="2"/>
  <c r="R57" i="2"/>
  <c r="S57" i="2"/>
  <c r="T57" i="2"/>
  <c r="U57" i="2"/>
  <c r="M58" i="2"/>
  <c r="N58" i="2"/>
  <c r="O58" i="2"/>
  <c r="P58" i="2"/>
  <c r="Q58" i="2"/>
  <c r="R58" i="2"/>
  <c r="S58" i="2"/>
  <c r="T58" i="2"/>
  <c r="U58" i="2"/>
  <c r="M59" i="2"/>
  <c r="N59" i="2"/>
  <c r="O59" i="2"/>
  <c r="P59" i="2"/>
  <c r="Q59" i="2"/>
  <c r="R59" i="2"/>
  <c r="S59" i="2"/>
  <c r="T59" i="2"/>
  <c r="U59" i="2"/>
  <c r="M60" i="2"/>
  <c r="N60" i="2"/>
  <c r="O60" i="2"/>
  <c r="P60" i="2"/>
  <c r="Q60" i="2"/>
  <c r="R60" i="2"/>
  <c r="S60" i="2"/>
  <c r="T60" i="2"/>
  <c r="U60" i="2"/>
  <c r="M61" i="2"/>
  <c r="N61" i="2"/>
  <c r="O61" i="2"/>
  <c r="P61" i="2"/>
  <c r="Q61" i="2"/>
  <c r="R61" i="2"/>
  <c r="S61" i="2"/>
  <c r="T61" i="2"/>
  <c r="U61" i="2"/>
  <c r="M62" i="2"/>
  <c r="N62" i="2"/>
  <c r="O62" i="2"/>
  <c r="P62" i="2"/>
  <c r="Q62" i="2"/>
  <c r="R62" i="2"/>
  <c r="S62" i="2"/>
  <c r="T62" i="2"/>
  <c r="U62" i="2"/>
  <c r="M63" i="2"/>
  <c r="N63" i="2"/>
  <c r="O63" i="2"/>
  <c r="Q63" i="2"/>
  <c r="R63" i="2"/>
  <c r="S63" i="2"/>
  <c r="T63" i="2"/>
  <c r="U63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50" i="2"/>
  <c r="E31" i="2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18" i="2"/>
  <c r="F18" i="2" s="1"/>
  <c r="D9" i="1" l="1"/>
  <c r="B9" i="1"/>
  <c r="F6" i="1"/>
  <c r="F7" i="1"/>
  <c r="F8" i="1"/>
  <c r="F5" i="1"/>
  <c r="E6" i="1"/>
  <c r="E7" i="1"/>
  <c r="E8" i="1"/>
  <c r="E5" i="1"/>
  <c r="D5" i="1"/>
  <c r="G5" i="1"/>
  <c r="H5" i="1"/>
  <c r="G6" i="1"/>
  <c r="H6" i="1"/>
  <c r="G7" i="1"/>
  <c r="H7" i="1"/>
  <c r="G8" i="1"/>
  <c r="H8" i="1"/>
  <c r="H9" i="1"/>
  <c r="H10" i="1"/>
  <c r="D8" i="1"/>
  <c r="D7" i="1"/>
  <c r="D6" i="1"/>
  <c r="C9" i="1"/>
</calcChain>
</file>

<file path=xl/sharedStrings.xml><?xml version="1.0" encoding="utf-8"?>
<sst xmlns="http://schemas.openxmlformats.org/spreadsheetml/2006/main" count="110" uniqueCount="46">
  <si>
    <t>Σταθμισμένος Συντελεστής Μεταβλητότητας (CVw)</t>
  </si>
  <si>
    <t>Χωρικές Ενότητες</t>
  </si>
  <si>
    <t>WCV  =</t>
  </si>
  <si>
    <t xml:space="preserve">Όπου </t>
  </si>
  <si>
    <r>
      <t>y</t>
    </r>
    <r>
      <rPr>
        <vertAlign val="subscript"/>
        <sz val="11"/>
        <color theme="1"/>
        <rFont val="Calibri"/>
        <family val="2"/>
        <charset val="161"/>
        <scheme val="minor"/>
      </rPr>
      <t>r</t>
    </r>
    <r>
      <rPr>
        <sz val="11"/>
        <color theme="1"/>
        <rFont val="Calibri"/>
        <family val="2"/>
        <charset val="161"/>
        <scheme val="minor"/>
      </rPr>
      <t>: το περιφερειακό κατά κεφαλήν εισόδημα</t>
    </r>
  </si>
  <si>
    <r>
      <t xml:space="preserve"> </t>
    </r>
    <r>
      <rPr>
        <i/>
        <sz val="12"/>
        <color theme="1"/>
        <rFont val="Calibri"/>
        <family val="2"/>
        <scheme val="minor"/>
      </rPr>
      <t>p</t>
    </r>
    <r>
      <rPr>
        <i/>
        <vertAlign val="subscript"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: η συμμετοχή του περιφερειακού πληθυσμού σε αυτόν του συνόλου των περιφερειών</t>
    </r>
  </si>
  <si>
    <t xml:space="preserve"> Παράδειγμα: Κατά κεφαλήν εισόδημα σταθμισμένο με τον πληθυσμό για 4 περιφέρειες μιας χώρας</t>
  </si>
  <si>
    <t>Περιφέρεια 1</t>
  </si>
  <si>
    <t>Περιφέρεια 2</t>
  </si>
  <si>
    <t>Περιφέρεια 3</t>
  </si>
  <si>
    <t>Περιφέρεια 4</t>
  </si>
  <si>
    <t>Σύνολο χώρας</t>
  </si>
  <si>
    <t>Περιφερειακό Εισόδημα</t>
  </si>
  <si>
    <t xml:space="preserve">    : το εθνικό κατά κεφαλήν εισόδημα</t>
  </si>
  <si>
    <t>Πληθυσμός Περιφέρειας</t>
  </si>
  <si>
    <t>Αγροτικός κλάδος</t>
  </si>
  <si>
    <t>Μεταποίηση και βιομηχανία</t>
  </si>
  <si>
    <t>Εξόρυξη και παραγωγή ενέργειας</t>
  </si>
  <si>
    <t>Κατασκευές</t>
  </si>
  <si>
    <t>Εμπόριο και μεταφορές</t>
  </si>
  <si>
    <t>Φιλοξενία και εστίαση</t>
  </si>
  <si>
    <t>Οικονομία γνώσης</t>
  </si>
  <si>
    <t>Δημόσιος τομέας, εκπαίδευση και υγεία</t>
  </si>
  <si>
    <t>Αναψυχή, τέχνες και λοιπές υπηρεσίες</t>
  </si>
  <si>
    <t>ΑΝΑΤΟΛΙΚΗ ΜΑΚΕΔΟΝΙΑ ΚΑΙ ΘΡΑΚΗ</t>
  </si>
  <si>
    <t xml:space="preserve">ΚΕΝΤΡΙΚΗ ΜΑΚΕΔΟΝΙΑ </t>
  </si>
  <si>
    <t xml:space="preserve">ΔΥΤΙΚΗ ΜΑΚΕΔΟΝΙΑ </t>
  </si>
  <si>
    <t xml:space="preserve">ΗΠΕΙΡΟΣ </t>
  </si>
  <si>
    <t xml:space="preserve">ΘΕΣΣΑΛΙΑ </t>
  </si>
  <si>
    <t xml:space="preserve">ΙΟΝΙΟΙ ΝΗΣΟΙ </t>
  </si>
  <si>
    <t xml:space="preserve">ΔΥΤΙΚΗ ΕΛΛΑΔΑ </t>
  </si>
  <si>
    <t xml:space="preserve">ΣΤΕΡΕΑ ΕΛΛΑΔΑ </t>
  </si>
  <si>
    <t xml:space="preserve">ΑΤΤΙΚΗ </t>
  </si>
  <si>
    <t xml:space="preserve">ΠΕΛΟΠΟΝΝΗΣΟΣ </t>
  </si>
  <si>
    <t xml:space="preserve">ΒΟΡΕΙΟ ΑΙΓΑΙΟ </t>
  </si>
  <si>
    <t xml:space="preserve">ΝΟΤΙΟ ΑΙΓΑΙΟ </t>
  </si>
  <si>
    <t xml:space="preserve">ΚΡΗΤΗ </t>
  </si>
  <si>
    <t>ΣΥΝΟΛΟ ΧΩΡΑΣ</t>
  </si>
  <si>
    <t>Σύνολο κλάδων</t>
  </si>
  <si>
    <t>Ποσοστό συμμετοχής κλάδου στην περιφέρεια</t>
  </si>
  <si>
    <t>Ποσοστό συμμετοχής κλάδου στη χώρα</t>
  </si>
  <si>
    <t>LQ</t>
  </si>
  <si>
    <t>Περιφέρεια</t>
  </si>
  <si>
    <t>LQ για αγροτικό κλάδο</t>
  </si>
  <si>
    <t>Απόλυτα μεγέθη απασχόλησης</t>
  </si>
  <si>
    <t>Συντελεστής Συμμετοχής (LQ) για την απασχόληση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</si>
</sst>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6" fillId="2" borderId="12" xfId="3" applyFont="1" applyFill="1" applyBorder="1" applyAlignment="1">
      <alignment horizontal="left" vertical="center" wrapText="1"/>
    </xf>
    <xf numFmtId="164" fontId="15" fillId="2" borderId="5" xfId="1" applyNumberFormat="1" applyFont="1" applyFill="1" applyBorder="1" applyAlignment="1">
      <alignment horizontal="center" vertical="center" wrapText="1"/>
    </xf>
    <xf numFmtId="164" fontId="15" fillId="2" borderId="7" xfId="1" applyNumberFormat="1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left" vertical="center" wrapText="1"/>
    </xf>
    <xf numFmtId="164" fontId="0" fillId="0" borderId="7" xfId="1" applyNumberFormat="1" applyFont="1" applyBorder="1" applyAlignment="1">
      <alignment horizontal="center"/>
    </xf>
    <xf numFmtId="0" fontId="16" fillId="2" borderId="6" xfId="3" applyFont="1" applyFill="1" applyBorder="1" applyAlignment="1">
      <alignment horizontal="left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16" fillId="2" borderId="4" xfId="3" applyFont="1" applyFill="1" applyBorder="1" applyAlignment="1">
      <alignment horizontal="left" vertical="center" wrapText="1"/>
    </xf>
    <xf numFmtId="164" fontId="17" fillId="2" borderId="15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/>
    </xf>
    <xf numFmtId="49" fontId="15" fillId="2" borderId="11" xfId="3" applyNumberFormat="1" applyFont="1" applyFill="1" applyBorder="1" applyAlignment="1">
      <alignment horizontal="center" vertical="center" wrapText="1"/>
    </xf>
    <xf numFmtId="49" fontId="13" fillId="2" borderId="16" xfId="3" applyNumberFormat="1" applyFont="1" applyFill="1" applyBorder="1" applyAlignment="1">
      <alignment horizontal="center" vertical="center" wrapText="1"/>
    </xf>
    <xf numFmtId="164" fontId="15" fillId="2" borderId="17" xfId="1" applyNumberFormat="1" applyFont="1" applyFill="1" applyBorder="1" applyAlignment="1">
      <alignment horizontal="center" vertical="center" wrapText="1"/>
    </xf>
    <xf numFmtId="164" fontId="15" fillId="2" borderId="2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0" fontId="16" fillId="2" borderId="19" xfId="3" applyFont="1" applyFill="1" applyBorder="1" applyAlignment="1">
      <alignment horizontal="left" vertical="center" wrapText="1"/>
    </xf>
    <xf numFmtId="0" fontId="17" fillId="2" borderId="20" xfId="3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/>
    </xf>
    <xf numFmtId="49" fontId="17" fillId="2" borderId="11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/>
    </xf>
    <xf numFmtId="9" fontId="8" fillId="0" borderId="5" xfId="2" applyFont="1" applyBorder="1" applyAlignment="1">
      <alignment horizontal="center"/>
    </xf>
    <xf numFmtId="0" fontId="8" fillId="3" borderId="5" xfId="0" applyFont="1" applyFill="1" applyBorder="1"/>
    <xf numFmtId="2" fontId="8" fillId="0" borderId="15" xfId="0" applyNumberFormat="1" applyFont="1" applyBorder="1" applyAlignment="1">
      <alignment horizontal="center"/>
    </xf>
    <xf numFmtId="164" fontId="16" fillId="2" borderId="7" xfId="1" applyNumberFormat="1" applyFont="1" applyFill="1" applyBorder="1" applyAlignment="1">
      <alignment horizontal="center" vertical="center" wrapText="1"/>
    </xf>
    <xf numFmtId="9" fontId="8" fillId="0" borderId="7" xfId="2" applyFont="1" applyBorder="1" applyAlignment="1">
      <alignment horizontal="center"/>
    </xf>
    <xf numFmtId="0" fontId="8" fillId="3" borderId="7" xfId="0" applyFont="1" applyFill="1" applyBorder="1"/>
    <xf numFmtId="2" fontId="8" fillId="0" borderId="13" xfId="0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0" fontId="16" fillId="2" borderId="8" xfId="3" applyFont="1" applyFill="1" applyBorder="1" applyAlignment="1">
      <alignment horizontal="left" vertical="center" wrapText="1"/>
    </xf>
    <xf numFmtId="164" fontId="8" fillId="0" borderId="9" xfId="1" applyNumberFormat="1" applyFont="1" applyBorder="1" applyAlignment="1">
      <alignment horizontal="center"/>
    </xf>
    <xf numFmtId="9" fontId="8" fillId="0" borderId="9" xfId="2" applyFont="1" applyBorder="1" applyAlignment="1">
      <alignment horizontal="center"/>
    </xf>
    <xf numFmtId="0" fontId="8" fillId="3" borderId="9" xfId="0" applyFont="1" applyFill="1" applyBorder="1"/>
    <xf numFmtId="2" fontId="8" fillId="0" borderId="21" xfId="0" applyNumberFormat="1" applyFont="1" applyBorder="1" applyAlignment="1">
      <alignment horizontal="center"/>
    </xf>
    <xf numFmtId="0" fontId="16" fillId="2" borderId="10" xfId="3" applyFont="1" applyFill="1" applyBorder="1" applyAlignment="1">
      <alignment horizontal="left" vertical="center" wrapText="1"/>
    </xf>
    <xf numFmtId="164" fontId="8" fillId="0" borderId="11" xfId="1" applyNumberFormat="1" applyFont="1" applyBorder="1" applyAlignment="1">
      <alignment horizontal="center"/>
    </xf>
    <xf numFmtId="0" fontId="8" fillId="3" borderId="11" xfId="0" applyFont="1" applyFill="1" applyBorder="1"/>
    <xf numFmtId="9" fontId="8" fillId="0" borderId="11" xfId="2" applyFont="1" applyBorder="1" applyAlignment="1">
      <alignment horizontal="center"/>
    </xf>
    <xf numFmtId="0" fontId="8" fillId="0" borderId="16" xfId="0" applyFont="1" applyBorder="1"/>
    <xf numFmtId="0" fontId="17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19" fillId="2" borderId="5" xfId="1" applyNumberFormat="1" applyFont="1" applyFill="1" applyBorder="1" applyAlignment="1">
      <alignment horizontal="center" vertical="center" wrapText="1"/>
    </xf>
    <xf numFmtId="164" fontId="18" fillId="2" borderId="15" xfId="1" applyNumberFormat="1" applyFont="1" applyFill="1" applyBorder="1" applyAlignment="1">
      <alignment horizontal="center" vertical="center"/>
    </xf>
    <xf numFmtId="164" fontId="19" fillId="2" borderId="7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20" fillId="0" borderId="7" xfId="1" applyNumberFormat="1" applyFont="1" applyBorder="1" applyAlignment="1">
      <alignment horizontal="center"/>
    </xf>
    <xf numFmtId="164" fontId="21" fillId="0" borderId="13" xfId="1" applyNumberFormat="1" applyFont="1" applyBorder="1" applyAlignment="1">
      <alignment horizontal="center"/>
    </xf>
    <xf numFmtId="164" fontId="21" fillId="0" borderId="3" xfId="1" applyNumberFormat="1" applyFont="1" applyBorder="1" applyAlignment="1">
      <alignment horizontal="center"/>
    </xf>
    <xf numFmtId="164" fontId="21" fillId="0" borderId="14" xfId="1" applyNumberFormat="1" applyFont="1" applyBorder="1" applyAlignment="1">
      <alignment horizontal="center"/>
    </xf>
    <xf numFmtId="0" fontId="16" fillId="2" borderId="0" xfId="3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/>
    </xf>
    <xf numFmtId="49" fontId="19" fillId="2" borderId="3" xfId="3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9" fillId="2" borderId="30" xfId="3" applyFont="1" applyFill="1" applyBorder="1" applyAlignment="1">
      <alignment horizontal="left" vertical="center" wrapText="1"/>
    </xf>
    <xf numFmtId="0" fontId="19" fillId="2" borderId="31" xfId="3" applyFont="1" applyFill="1" applyBorder="1" applyAlignment="1">
      <alignment horizontal="left" vertical="center" wrapText="1"/>
    </xf>
    <xf numFmtId="0" fontId="18" fillId="2" borderId="32" xfId="3" applyFont="1" applyFill="1" applyBorder="1" applyAlignment="1">
      <alignment horizontal="left" vertical="center" wrapText="1"/>
    </xf>
    <xf numFmtId="49" fontId="19" fillId="2" borderId="18" xfId="3" applyNumberFormat="1" applyFont="1" applyFill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49" fontId="19" fillId="2" borderId="25" xfId="3" applyNumberFormat="1" applyFont="1" applyFill="1" applyBorder="1" applyAlignment="1">
      <alignment horizontal="center" vertical="center" wrapText="1"/>
    </xf>
    <xf numFmtId="49" fontId="18" fillId="2" borderId="14" xfId="3" applyNumberFormat="1" applyFont="1" applyFill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center" vertical="center" wrapText="1"/>
    </xf>
    <xf numFmtId="164" fontId="19" fillId="2" borderId="6" xfId="1" applyNumberFormat="1" applyFont="1" applyFill="1" applyBorder="1" applyAlignment="1">
      <alignment horizontal="center" vertical="center" wrapText="1"/>
    </xf>
    <xf numFmtId="164" fontId="20" fillId="0" borderId="6" xfId="1" applyNumberFormat="1" applyFont="1" applyBorder="1" applyAlignment="1">
      <alignment horizontal="center"/>
    </xf>
    <xf numFmtId="164" fontId="21" fillId="0" borderId="25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">
    <cellStyle name="Normal 2" xfId="3" xr:uid="{6700CC93-FC6F-4DF8-B493-AA853752E9DD}"/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203200</xdr:colOff>
          <xdr:row>3</xdr:row>
          <xdr:rowOff>0</xdr:rowOff>
        </xdr:from>
        <xdr:to>
          <xdr:col>3</xdr:col>
          <xdr:colOff>381000</xdr:colOff>
          <xdr:row>3</xdr:row>
          <xdr:rowOff>222250</xdr:rowOff>
        </xdr:to>
        <xdr:sp macro="" textlink="">
          <xdr:nvSpPr>
            <xdr:cNvPr id="1025" name="Object 38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50800</xdr:colOff>
          <xdr:row>3</xdr:row>
          <xdr:rowOff>12700</xdr:rowOff>
        </xdr:from>
        <xdr:to>
          <xdr:col>6</xdr:col>
          <xdr:colOff>628650</xdr:colOff>
          <xdr:row>3</xdr:row>
          <xdr:rowOff>247650</xdr:rowOff>
        </xdr:to>
        <xdr:sp macro="" textlink="">
          <xdr:nvSpPr>
            <xdr:cNvPr id="1026" name="Object 366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3</xdr:row>
          <xdr:rowOff>12700</xdr:rowOff>
        </xdr:from>
        <xdr:to>
          <xdr:col>4</xdr:col>
          <xdr:colOff>381000</xdr:colOff>
          <xdr:row>3</xdr:row>
          <xdr:rowOff>228600</xdr:rowOff>
        </xdr:to>
        <xdr:sp macro="" textlink="">
          <xdr:nvSpPr>
            <xdr:cNvPr id="1027" name="Object 36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107950</xdr:colOff>
          <xdr:row>3</xdr:row>
          <xdr:rowOff>12700</xdr:rowOff>
        </xdr:from>
        <xdr:to>
          <xdr:col>5</xdr:col>
          <xdr:colOff>533400</xdr:colOff>
          <xdr:row>3</xdr:row>
          <xdr:rowOff>228600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146050</xdr:colOff>
          <xdr:row>3</xdr:row>
          <xdr:rowOff>0</xdr:rowOff>
        </xdr:from>
        <xdr:to>
          <xdr:col>7</xdr:col>
          <xdr:colOff>895350</xdr:colOff>
          <xdr:row>3</xdr:row>
          <xdr:rowOff>241300</xdr:rowOff>
        </xdr:to>
        <xdr:sp macro="" textlink="">
          <xdr:nvSpPr>
            <xdr:cNvPr id="1029" name="Object 38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12</xdr:row>
          <xdr:rowOff>57150</xdr:rowOff>
        </xdr:from>
        <xdr:to>
          <xdr:col>0</xdr:col>
          <xdr:colOff>152400</xdr:colOff>
          <xdr:row>12</xdr:row>
          <xdr:rowOff>247650</xdr:rowOff>
        </xdr:to>
        <xdr:sp macro="" textlink="">
          <xdr:nvSpPr>
            <xdr:cNvPr id="1030" name="Object 1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298450</xdr:colOff>
          <xdr:row>2</xdr:row>
          <xdr:rowOff>12700</xdr:rowOff>
        </xdr:from>
        <xdr:to>
          <xdr:col>1</xdr:col>
          <xdr:colOff>908050</xdr:colOff>
          <xdr:row>2</xdr:row>
          <xdr:rowOff>552450</xdr:rowOff>
        </xdr:to>
        <xdr:sp macro="" textlink="">
          <xdr:nvSpPr>
            <xdr:cNvPr id="1031" name="Object 1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E938-96AE-4653-B207-D3122DA4C6FD}">
  <dimension ref="A1:K14"/>
  <sheetViews>
    <sheetView workbookViewId="0">
      <selection activeCell="C5" sqref="C5"/>
    </sheetView>
  </sheetViews>
  <sheetFormatPr defaultRowHeight="14.5" x14ac:dyDescent="0.35"/>
  <cols>
    <col min="1" max="1" width="19.7265625" customWidth="1"/>
    <col min="2" max="9" width="14.7265625" customWidth="1"/>
  </cols>
  <sheetData>
    <row r="1" spans="1:1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1" customHeight="1" x14ac:dyDescent="0.35">
      <c r="A2" s="63" t="s">
        <v>6</v>
      </c>
      <c r="B2" s="63"/>
      <c r="C2" s="63"/>
      <c r="D2" s="63"/>
      <c r="E2" s="63"/>
      <c r="F2" s="63"/>
      <c r="G2" s="63"/>
      <c r="H2" s="63"/>
      <c r="I2" s="63"/>
    </row>
    <row r="3" spans="1:11" ht="51" customHeight="1" x14ac:dyDescent="0.35"/>
    <row r="4" spans="1:11" ht="29" x14ac:dyDescent="0.35">
      <c r="A4" s="1" t="s">
        <v>1</v>
      </c>
      <c r="B4" s="11" t="s">
        <v>12</v>
      </c>
      <c r="C4" s="11" t="s">
        <v>14</v>
      </c>
    </row>
    <row r="5" spans="1:11" x14ac:dyDescent="0.35">
      <c r="A5" t="s">
        <v>7</v>
      </c>
      <c r="B5">
        <v>765</v>
      </c>
      <c r="C5">
        <v>40.76</v>
      </c>
      <c r="D5" s="13">
        <f>B5/C5</f>
        <v>18.768400392541707</v>
      </c>
      <c r="E5" s="13">
        <f>C5/C$9</f>
        <v>0.1961029588645658</v>
      </c>
      <c r="F5" s="2">
        <f>D5-D$9</f>
        <v>1.7801877391859229</v>
      </c>
      <c r="G5" s="2">
        <f>F5^2</f>
        <v>3.1690683867478873</v>
      </c>
      <c r="H5" s="3">
        <f>G5*E5</f>
        <v>0.6214636874854168</v>
      </c>
    </row>
    <row r="6" spans="1:11" x14ac:dyDescent="0.35">
      <c r="A6" t="s">
        <v>8</v>
      </c>
      <c r="B6">
        <v>1735</v>
      </c>
      <c r="C6">
        <v>104.37</v>
      </c>
      <c r="D6" s="13">
        <f t="shared" ref="D6:D8" si="0">B6/C6</f>
        <v>16.623550828782218</v>
      </c>
      <c r="E6" s="13">
        <f t="shared" ref="E6:E8" si="1">C6/C$9</f>
        <v>0.50214096704354105</v>
      </c>
      <c r="F6" s="2">
        <f t="shared" ref="F6:F8" si="2">D6-D$9</f>
        <v>-0.36466182457356666</v>
      </c>
      <c r="G6" s="2">
        <f t="shared" ref="G6:G8" si="3">F6^2</f>
        <v>0.13297824630132271</v>
      </c>
      <c r="H6" s="3">
        <f t="shared" ref="H6:H8" si="4">G6*E6</f>
        <v>6.6773825193500377E-2</v>
      </c>
    </row>
    <row r="7" spans="1:11" x14ac:dyDescent="0.35">
      <c r="A7" t="s">
        <v>9</v>
      </c>
      <c r="B7">
        <v>670</v>
      </c>
      <c r="C7">
        <v>39.03</v>
      </c>
      <c r="D7" s="13">
        <f t="shared" si="0"/>
        <v>17.166282346912631</v>
      </c>
      <c r="E7" s="13">
        <f t="shared" si="1"/>
        <v>0.18777964878518164</v>
      </c>
      <c r="F7" s="2">
        <f t="shared" si="2"/>
        <v>0.17806969355684643</v>
      </c>
      <c r="G7" s="2">
        <f t="shared" si="3"/>
        <v>3.1708815763429196E-2</v>
      </c>
      <c r="H7" s="3">
        <f t="shared" si="4"/>
        <v>5.9542702874507657E-3</v>
      </c>
    </row>
    <row r="8" spans="1:11" x14ac:dyDescent="0.35">
      <c r="A8" t="s">
        <v>10</v>
      </c>
      <c r="B8">
        <v>361</v>
      </c>
      <c r="C8">
        <v>23.69</v>
      </c>
      <c r="D8" s="13">
        <f t="shared" si="0"/>
        <v>15.238497256226255</v>
      </c>
      <c r="E8" s="13">
        <f t="shared" si="1"/>
        <v>0.11397642530671158</v>
      </c>
      <c r="F8" s="2">
        <f t="shared" si="2"/>
        <v>-1.7497153971295294</v>
      </c>
      <c r="G8" s="2">
        <f t="shared" si="3"/>
        <v>3.0615039709521468</v>
      </c>
      <c r="H8" s="3">
        <f t="shared" si="4"/>
        <v>0.34893927867142827</v>
      </c>
    </row>
    <row r="9" spans="1:11" ht="15.5" x14ac:dyDescent="0.35">
      <c r="A9" s="4" t="s">
        <v>11</v>
      </c>
      <c r="B9">
        <f>SUM(B5:B8)</f>
        <v>3531</v>
      </c>
      <c r="C9">
        <f>SUM(C5:C8)</f>
        <v>207.85</v>
      </c>
      <c r="D9" s="14">
        <f>B9/C9</f>
        <v>16.988212653355784</v>
      </c>
      <c r="E9" s="3"/>
      <c r="F9" s="5"/>
      <c r="G9" s="3"/>
      <c r="H9" s="3">
        <f>SUM(H5:H8)</f>
        <v>1.0431310616377962</v>
      </c>
    </row>
    <row r="10" spans="1:11" x14ac:dyDescent="0.35">
      <c r="F10" s="6"/>
      <c r="G10" s="7" t="s">
        <v>2</v>
      </c>
      <c r="H10" s="8">
        <f>SQRT(H9)/D9</f>
        <v>6.0120384594556237E-2</v>
      </c>
    </row>
    <row r="11" spans="1:11" x14ac:dyDescent="0.35">
      <c r="A11" s="6" t="s">
        <v>3</v>
      </c>
      <c r="C11" s="6"/>
      <c r="E11" s="6"/>
    </row>
    <row r="12" spans="1:11" ht="16.5" x14ac:dyDescent="0.35">
      <c r="A12" s="6" t="s">
        <v>4</v>
      </c>
      <c r="C12" s="6"/>
    </row>
    <row r="13" spans="1:11" x14ac:dyDescent="0.35">
      <c r="A13" s="6" t="s">
        <v>13</v>
      </c>
      <c r="C13" s="9"/>
    </row>
    <row r="14" spans="1:11" ht="17.5" x14ac:dyDescent="0.35">
      <c r="A14" s="10" t="s">
        <v>5</v>
      </c>
    </row>
  </sheetData>
  <mergeCells count="1">
    <mergeCell ref="A2:I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 sizeWithCells="1">
              <from>
                <xdr:col>0</xdr:col>
                <xdr:colOff>12700</xdr:colOff>
                <xdr:row>12</xdr:row>
                <xdr:rowOff>57150</xdr:rowOff>
              </from>
              <to>
                <xdr:col>0</xdr:col>
                <xdr:colOff>152400</xdr:colOff>
                <xdr:row>12</xdr:row>
                <xdr:rowOff>247650</xdr:rowOff>
              </to>
            </anchor>
          </objectPr>
        </oleObject>
      </mc:Choice>
      <mc:Fallback>
        <oleObject progId="Equation.3" shapeId="1030" r:id="rId4"/>
      </mc:Fallback>
    </mc:AlternateContent>
    <mc:AlternateContent xmlns:mc="http://schemas.openxmlformats.org/markup-compatibility/2006">
      <mc:Choice Requires="x14">
        <oleObject progId="Equation.3" shapeId="1031" r:id="rId6">
          <objectPr defaultSize="0" autoPict="0" r:id="rId7">
            <anchor moveWithCells="1" sizeWithCells="1">
              <from>
                <xdr:col>0</xdr:col>
                <xdr:colOff>298450</xdr:colOff>
                <xdr:row>2</xdr:row>
                <xdr:rowOff>12700</xdr:rowOff>
              </from>
              <to>
                <xdr:col>1</xdr:col>
                <xdr:colOff>908050</xdr:colOff>
                <xdr:row>2</xdr:row>
                <xdr:rowOff>552450</xdr:rowOff>
              </to>
            </anchor>
          </objectPr>
        </oleObject>
      </mc:Choice>
      <mc:Fallback>
        <oleObject progId="Equation.3" shapeId="1031" r:id="rId6"/>
      </mc:Fallback>
    </mc:AlternateContent>
    <mc:AlternateContent xmlns:mc="http://schemas.openxmlformats.org/markup-compatibility/2006">
      <mc:Choice Requires="x14">
        <oleObject progId="Equation.3" shapeId="1025" r:id="rId8">
          <objectPr defaultSize="0" autoPict="0" r:id="rId9">
            <anchor moveWithCells="1" sizeWithCells="1">
              <from>
                <xdr:col>3</xdr:col>
                <xdr:colOff>203200</xdr:colOff>
                <xdr:row>3</xdr:row>
                <xdr:rowOff>0</xdr:rowOff>
              </from>
              <to>
                <xdr:col>3</xdr:col>
                <xdr:colOff>381000</xdr:colOff>
                <xdr:row>3</xdr:row>
                <xdr:rowOff>222250</xdr:rowOff>
              </to>
            </anchor>
          </objectPr>
        </oleObject>
      </mc:Choice>
      <mc:Fallback>
        <oleObject progId="Equation.3" shapeId="1025" r:id="rId8"/>
      </mc:Fallback>
    </mc:AlternateContent>
    <mc:AlternateContent xmlns:mc="http://schemas.openxmlformats.org/markup-compatibility/2006">
      <mc:Choice Requires="x14">
        <oleObject progId="Equation.3" shapeId="1026" r:id="rId10">
          <objectPr defaultSize="0" autoPict="0" r:id="rId11">
            <anchor moveWithCells="1" sizeWithCells="1">
              <from>
                <xdr:col>6</xdr:col>
                <xdr:colOff>50800</xdr:colOff>
                <xdr:row>3</xdr:row>
                <xdr:rowOff>12700</xdr:rowOff>
              </from>
              <to>
                <xdr:col>6</xdr:col>
                <xdr:colOff>628650</xdr:colOff>
                <xdr:row>3</xdr:row>
                <xdr:rowOff>247650</xdr:rowOff>
              </to>
            </anchor>
          </objectPr>
        </oleObject>
      </mc:Choice>
      <mc:Fallback>
        <oleObject progId="Equation.3" shapeId="1026" r:id="rId10"/>
      </mc:Fallback>
    </mc:AlternateContent>
    <mc:AlternateContent xmlns:mc="http://schemas.openxmlformats.org/markup-compatibility/2006">
      <mc:Choice Requires="x14">
        <oleObject progId="Equation.3" shapeId="1027" r:id="rId12">
          <objectPr defaultSize="0" autoPict="0" r:id="rId13">
            <anchor moveWithCells="1" sizeWithCells="1">
              <from>
                <xdr:col>4</xdr:col>
                <xdr:colOff>190500</xdr:colOff>
                <xdr:row>3</xdr:row>
                <xdr:rowOff>12700</xdr:rowOff>
              </from>
              <to>
                <xdr:col>4</xdr:col>
                <xdr:colOff>381000</xdr:colOff>
                <xdr:row>3</xdr:row>
                <xdr:rowOff>228600</xdr:rowOff>
              </to>
            </anchor>
          </objectPr>
        </oleObject>
      </mc:Choice>
      <mc:Fallback>
        <oleObject progId="Equation.3" shapeId="1027" r:id="rId12"/>
      </mc:Fallback>
    </mc:AlternateContent>
    <mc:AlternateContent xmlns:mc="http://schemas.openxmlformats.org/markup-compatibility/2006">
      <mc:Choice Requires="x14">
        <oleObject progId="Equation.3" shapeId="1028" r:id="rId14">
          <objectPr defaultSize="0" autoPict="0" r:id="rId15">
            <anchor moveWithCells="1" sizeWithCells="1">
              <from>
                <xdr:col>5</xdr:col>
                <xdr:colOff>107950</xdr:colOff>
                <xdr:row>3</xdr:row>
                <xdr:rowOff>12700</xdr:rowOff>
              </from>
              <to>
                <xdr:col>5</xdr:col>
                <xdr:colOff>533400</xdr:colOff>
                <xdr:row>3</xdr:row>
                <xdr:rowOff>228600</xdr:rowOff>
              </to>
            </anchor>
          </objectPr>
        </oleObject>
      </mc:Choice>
      <mc:Fallback>
        <oleObject progId="Equation.3" shapeId="1028" r:id="rId14"/>
      </mc:Fallback>
    </mc:AlternateContent>
    <mc:AlternateContent xmlns:mc="http://schemas.openxmlformats.org/markup-compatibility/2006">
      <mc:Choice Requires="x14">
        <oleObject progId="Equation.3" shapeId="1029" r:id="rId16">
          <objectPr defaultSize="0" autoPict="0" r:id="rId17">
            <anchor moveWithCells="1" sizeWithCells="1">
              <from>
                <xdr:col>7</xdr:col>
                <xdr:colOff>146050</xdr:colOff>
                <xdr:row>3</xdr:row>
                <xdr:rowOff>0</xdr:rowOff>
              </from>
              <to>
                <xdr:col>7</xdr:col>
                <xdr:colOff>895350</xdr:colOff>
                <xdr:row>3</xdr:row>
                <xdr:rowOff>241300</xdr:rowOff>
              </to>
            </anchor>
          </objectPr>
        </oleObject>
      </mc:Choice>
      <mc:Fallback>
        <oleObject progId="Equation.3" shapeId="1029" r:id="rId1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6899-D222-41DE-B2F2-74F6A7BD8EB8}">
  <dimension ref="A1:U63"/>
  <sheetViews>
    <sheetView tabSelected="1" topLeftCell="A49" zoomScaleNormal="100" workbookViewId="0">
      <selection activeCell="O6" sqref="O6"/>
    </sheetView>
  </sheetViews>
  <sheetFormatPr defaultRowHeight="14.5" x14ac:dyDescent="0.35"/>
  <cols>
    <col min="1" max="1" width="33" customWidth="1"/>
    <col min="2" max="11" width="10.90625" customWidth="1"/>
    <col min="12" max="21" width="9.1796875" customWidth="1"/>
  </cols>
  <sheetData>
    <row r="1" spans="1:11" ht="58.5" thickBot="1" x14ac:dyDescent="0.4">
      <c r="A1" s="27"/>
      <c r="B1" s="28" t="s">
        <v>15</v>
      </c>
      <c r="C1" s="28" t="s">
        <v>16</v>
      </c>
      <c r="D1" s="28" t="s">
        <v>17</v>
      </c>
      <c r="E1" s="28" t="s">
        <v>18</v>
      </c>
      <c r="F1" s="28" t="s">
        <v>19</v>
      </c>
      <c r="G1" s="28" t="s">
        <v>20</v>
      </c>
      <c r="H1" s="28" t="s">
        <v>21</v>
      </c>
      <c r="I1" s="28" t="s">
        <v>22</v>
      </c>
      <c r="J1" s="28" t="s">
        <v>23</v>
      </c>
      <c r="K1" s="29" t="s">
        <v>38</v>
      </c>
    </row>
    <row r="2" spans="1:11" x14ac:dyDescent="0.35">
      <c r="A2" s="34" t="s">
        <v>24</v>
      </c>
      <c r="B2" s="30">
        <v>61689.162500000042</v>
      </c>
      <c r="C2" s="16">
        <v>34017.989999999991</v>
      </c>
      <c r="D2" s="16">
        <v>1229.655</v>
      </c>
      <c r="E2" s="16">
        <v>13275.527500000002</v>
      </c>
      <c r="F2" s="16">
        <v>41527.667499999996</v>
      </c>
      <c r="G2" s="16">
        <v>15590.362500000007</v>
      </c>
      <c r="H2" s="16">
        <v>10920.29</v>
      </c>
      <c r="I2" s="16">
        <v>47534.257500000007</v>
      </c>
      <c r="J2" s="16">
        <v>6549.2550000000001</v>
      </c>
      <c r="K2" s="26">
        <v>232334.16749999949</v>
      </c>
    </row>
    <row r="3" spans="1:11" x14ac:dyDescent="0.35">
      <c r="A3" s="15" t="s">
        <v>25</v>
      </c>
      <c r="B3" s="31">
        <v>91938.117500000139</v>
      </c>
      <c r="C3" s="17">
        <v>124833.12249999994</v>
      </c>
      <c r="D3" s="17">
        <v>3608.2575000000006</v>
      </c>
      <c r="E3" s="17">
        <v>53793.304999999978</v>
      </c>
      <c r="F3" s="17">
        <v>179347.72749999998</v>
      </c>
      <c r="G3" s="17">
        <v>44571.64</v>
      </c>
      <c r="H3" s="17">
        <v>60693.109999999993</v>
      </c>
      <c r="I3" s="17">
        <v>138080.82999999993</v>
      </c>
      <c r="J3" s="17">
        <v>34968.729999999996</v>
      </c>
      <c r="K3" s="21">
        <v>731834.84000000264</v>
      </c>
    </row>
    <row r="4" spans="1:11" x14ac:dyDescent="0.35">
      <c r="A4" s="15" t="s">
        <v>26</v>
      </c>
      <c r="B4" s="32">
        <v>16585.222500000003</v>
      </c>
      <c r="C4" s="19">
        <v>16629.022499999999</v>
      </c>
      <c r="D4" s="19">
        <v>4928.3750000000009</v>
      </c>
      <c r="E4" s="19">
        <v>9510.8775000000023</v>
      </c>
      <c r="F4" s="19">
        <v>15623.982499999998</v>
      </c>
      <c r="G4" s="19">
        <v>4748.9375000000009</v>
      </c>
      <c r="H4" s="19">
        <v>5625.1924999999992</v>
      </c>
      <c r="I4" s="19">
        <v>21521.825000000004</v>
      </c>
      <c r="J4" s="19">
        <v>2661.1875</v>
      </c>
      <c r="K4" s="22">
        <v>97834.622499999678</v>
      </c>
    </row>
    <row r="5" spans="1:11" x14ac:dyDescent="0.35">
      <c r="A5" s="15" t="s">
        <v>27</v>
      </c>
      <c r="B5" s="32">
        <v>23868.485000000001</v>
      </c>
      <c r="C5" s="19">
        <v>12925.669999999996</v>
      </c>
      <c r="D5" s="19">
        <v>1449.6025000000002</v>
      </c>
      <c r="E5" s="19">
        <v>15223.35749999998</v>
      </c>
      <c r="F5" s="19">
        <v>24046.104999999992</v>
      </c>
      <c r="G5" s="19">
        <v>7158.7525000000023</v>
      </c>
      <c r="H5" s="19">
        <v>7344.5400000000027</v>
      </c>
      <c r="I5" s="19">
        <v>31047.389999999992</v>
      </c>
      <c r="J5" s="19">
        <v>4257.9050000000007</v>
      </c>
      <c r="K5" s="22">
        <v>127321.8074999997</v>
      </c>
    </row>
    <row r="6" spans="1:11" x14ac:dyDescent="0.35">
      <c r="A6" s="15" t="s">
        <v>28</v>
      </c>
      <c r="B6" s="32">
        <v>74598.540000000095</v>
      </c>
      <c r="C6" s="19">
        <v>36598.892500000016</v>
      </c>
      <c r="D6" s="19">
        <v>1657.9050000000002</v>
      </c>
      <c r="E6" s="19">
        <v>24870.387500000001</v>
      </c>
      <c r="F6" s="19">
        <v>59190.237500000017</v>
      </c>
      <c r="G6" s="19">
        <v>18137.154999999999</v>
      </c>
      <c r="H6" s="19">
        <v>18952.494999999995</v>
      </c>
      <c r="I6" s="19">
        <v>57543.814999999988</v>
      </c>
      <c r="J6" s="19">
        <v>10518.767499999998</v>
      </c>
      <c r="K6" s="22">
        <v>302068.19499999925</v>
      </c>
    </row>
    <row r="7" spans="1:11" x14ac:dyDescent="0.35">
      <c r="A7" s="15" t="s">
        <v>29</v>
      </c>
      <c r="B7" s="32">
        <v>15000.560000000001</v>
      </c>
      <c r="C7" s="19">
        <v>4508.8674999999994</v>
      </c>
      <c r="D7" s="19">
        <v>165.58749999999998</v>
      </c>
      <c r="E7" s="19">
        <v>7716.0199999999986</v>
      </c>
      <c r="F7" s="19">
        <v>21092.8825</v>
      </c>
      <c r="G7" s="19">
        <v>17530.062500000007</v>
      </c>
      <c r="H7" s="19">
        <v>5561.6324999999997</v>
      </c>
      <c r="I7" s="19">
        <v>11076.047500000001</v>
      </c>
      <c r="J7" s="19">
        <v>2720.0625</v>
      </c>
      <c r="K7" s="22">
        <v>85371.722500000105</v>
      </c>
    </row>
    <row r="8" spans="1:11" x14ac:dyDescent="0.35">
      <c r="A8" s="15" t="s">
        <v>30</v>
      </c>
      <c r="B8" s="32">
        <v>60131.860000000022</v>
      </c>
      <c r="C8" s="19">
        <v>22198.980000000003</v>
      </c>
      <c r="D8" s="19">
        <v>1555.0575000000001</v>
      </c>
      <c r="E8" s="19">
        <v>25207.207500000004</v>
      </c>
      <c r="F8" s="19">
        <v>54471.095000000001</v>
      </c>
      <c r="G8" s="19">
        <v>19061.975000000006</v>
      </c>
      <c r="H8" s="19">
        <v>15004.065000000002</v>
      </c>
      <c r="I8" s="19">
        <v>50467.042500000003</v>
      </c>
      <c r="J8" s="19">
        <v>10275.9025</v>
      </c>
      <c r="K8" s="22">
        <v>258373.18500000026</v>
      </c>
    </row>
    <row r="9" spans="1:11" x14ac:dyDescent="0.35">
      <c r="A9" s="15" t="s">
        <v>31</v>
      </c>
      <c r="B9" s="32">
        <v>35522.437499999985</v>
      </c>
      <c r="C9" s="19">
        <v>38045.759999999951</v>
      </c>
      <c r="D9" s="19">
        <v>1594.77</v>
      </c>
      <c r="E9" s="19">
        <v>21167.694999999989</v>
      </c>
      <c r="F9" s="19">
        <v>47399.149999999943</v>
      </c>
      <c r="G9" s="19">
        <v>15522.832499999993</v>
      </c>
      <c r="H9" s="19">
        <v>10797.097500000002</v>
      </c>
      <c r="I9" s="19">
        <v>37316.429999999993</v>
      </c>
      <c r="J9" s="19">
        <v>7276.3125000000018</v>
      </c>
      <c r="K9" s="22">
        <v>214642.48500000057</v>
      </c>
    </row>
    <row r="10" spans="1:11" x14ac:dyDescent="0.35">
      <c r="A10" s="15" t="s">
        <v>32</v>
      </c>
      <c r="B10" s="32">
        <v>10370.162499999997</v>
      </c>
      <c r="C10" s="19">
        <v>242730.16250000021</v>
      </c>
      <c r="D10" s="19">
        <v>14746.5825</v>
      </c>
      <c r="E10" s="19">
        <v>137726.57249999995</v>
      </c>
      <c r="F10" s="19">
        <v>482134.11249999946</v>
      </c>
      <c r="G10" s="19">
        <v>86525.58</v>
      </c>
      <c r="H10" s="19">
        <v>236090.35749999998</v>
      </c>
      <c r="I10" s="19">
        <v>369190.86499999999</v>
      </c>
      <c r="J10" s="19">
        <v>122775.44500000004</v>
      </c>
      <c r="K10" s="22">
        <v>1702289.8400000015</v>
      </c>
    </row>
    <row r="11" spans="1:11" x14ac:dyDescent="0.35">
      <c r="A11" s="15" t="s">
        <v>33</v>
      </c>
      <c r="B11" s="32">
        <v>75977.819999999949</v>
      </c>
      <c r="C11" s="19">
        <v>20721.575000000001</v>
      </c>
      <c r="D11" s="19">
        <v>2100.2525000000001</v>
      </c>
      <c r="E11" s="19">
        <v>15635.202499999994</v>
      </c>
      <c r="F11" s="19">
        <v>41167.585000000006</v>
      </c>
      <c r="G11" s="19">
        <v>12552.919999999998</v>
      </c>
      <c r="H11" s="19">
        <v>11990.8025</v>
      </c>
      <c r="I11" s="19">
        <v>38638.212499999994</v>
      </c>
      <c r="J11" s="19">
        <v>7731</v>
      </c>
      <c r="K11" s="22">
        <v>226515.37000000058</v>
      </c>
    </row>
    <row r="12" spans="1:11" x14ac:dyDescent="0.35">
      <c r="A12" s="15" t="s">
        <v>34</v>
      </c>
      <c r="B12" s="32">
        <v>12439.485000000004</v>
      </c>
      <c r="C12" s="19">
        <v>5081.0899999999992</v>
      </c>
      <c r="D12" s="19">
        <v>354.24749999999995</v>
      </c>
      <c r="E12" s="19">
        <v>6058.8149999999996</v>
      </c>
      <c r="F12" s="19">
        <v>15279.540000000003</v>
      </c>
      <c r="G12" s="19">
        <v>6659.5724999999993</v>
      </c>
      <c r="H12" s="19">
        <v>3727.58</v>
      </c>
      <c r="I12" s="19">
        <v>19698.435000000001</v>
      </c>
      <c r="J12" s="19">
        <v>1326.9675000000002</v>
      </c>
      <c r="K12" s="22">
        <v>70625.732499999969</v>
      </c>
    </row>
    <row r="13" spans="1:11" x14ac:dyDescent="0.35">
      <c r="A13" s="15" t="s">
        <v>35</v>
      </c>
      <c r="B13" s="32">
        <v>6671.7124999999987</v>
      </c>
      <c r="C13" s="19">
        <v>10524.995000000001</v>
      </c>
      <c r="D13" s="19">
        <v>2756.46</v>
      </c>
      <c r="E13" s="19">
        <v>14425.4575</v>
      </c>
      <c r="F13" s="19">
        <v>33095.627499999988</v>
      </c>
      <c r="G13" s="19">
        <v>25937.092499999992</v>
      </c>
      <c r="H13" s="19">
        <v>8372.5224999999991</v>
      </c>
      <c r="I13" s="19">
        <v>22645.010000000002</v>
      </c>
      <c r="J13" s="19">
        <v>6184.17</v>
      </c>
      <c r="K13" s="22">
        <v>130613.04749999999</v>
      </c>
    </row>
    <row r="14" spans="1:11" x14ac:dyDescent="0.35">
      <c r="A14" s="15" t="s">
        <v>36</v>
      </c>
      <c r="B14" s="32">
        <v>55498.847500000018</v>
      </c>
      <c r="C14" s="19">
        <v>19709.764999999996</v>
      </c>
      <c r="D14" s="19">
        <v>2658.8424999999997</v>
      </c>
      <c r="E14" s="19">
        <v>23000.115000000005</v>
      </c>
      <c r="F14" s="19">
        <v>57198.957500000011</v>
      </c>
      <c r="G14" s="19">
        <v>30996.987500000032</v>
      </c>
      <c r="H14" s="19">
        <v>15793.437500000002</v>
      </c>
      <c r="I14" s="19">
        <v>47825.707500000004</v>
      </c>
      <c r="J14" s="19">
        <v>11055.29</v>
      </c>
      <c r="K14" s="22">
        <v>263737.94999999774</v>
      </c>
    </row>
    <row r="15" spans="1:11" ht="15" thickBot="1" x14ac:dyDescent="0.4">
      <c r="A15" s="35" t="s">
        <v>37</v>
      </c>
      <c r="B15" s="33">
        <v>540292.41250000021</v>
      </c>
      <c r="C15" s="23">
        <v>588525.89249999996</v>
      </c>
      <c r="D15" s="23">
        <v>38805.595000000001</v>
      </c>
      <c r="E15" s="23">
        <v>367610.53999999992</v>
      </c>
      <c r="F15" s="23">
        <v>1071574.6699999995</v>
      </c>
      <c r="G15" s="23">
        <v>304993.87</v>
      </c>
      <c r="H15" s="23">
        <v>410873.12250000006</v>
      </c>
      <c r="I15" s="23">
        <v>892585.86750000005</v>
      </c>
      <c r="J15" s="23">
        <v>228300.99500000002</v>
      </c>
      <c r="K15" s="24">
        <v>4443562.9650000008</v>
      </c>
    </row>
    <row r="16" spans="1:11" ht="15" thickBot="1" x14ac:dyDescent="0.4"/>
    <row r="17" spans="1:6" ht="47" customHeight="1" thickBot="1" x14ac:dyDescent="0.4">
      <c r="A17" s="36" t="s">
        <v>42</v>
      </c>
      <c r="B17" s="37" t="s">
        <v>15</v>
      </c>
      <c r="C17" s="37" t="s">
        <v>38</v>
      </c>
      <c r="D17" s="38" t="s">
        <v>39</v>
      </c>
      <c r="E17" s="38" t="s">
        <v>40</v>
      </c>
      <c r="F17" s="39" t="s">
        <v>41</v>
      </c>
    </row>
    <row r="18" spans="1:6" x14ac:dyDescent="0.35">
      <c r="A18" s="25" t="s">
        <v>24</v>
      </c>
      <c r="B18" s="40">
        <v>61689.162500000042</v>
      </c>
      <c r="C18" s="41">
        <v>232334.16749999949</v>
      </c>
      <c r="D18" s="42">
        <f>B18/C18</f>
        <v>0.2655191148327341</v>
      </c>
      <c r="E18" s="43"/>
      <c r="F18" s="44">
        <f>D18/E$31</f>
        <v>2.1837265855927956</v>
      </c>
    </row>
    <row r="19" spans="1:6" x14ac:dyDescent="0.35">
      <c r="A19" s="20" t="s">
        <v>25</v>
      </c>
      <c r="B19" s="45">
        <v>91938.117500000139</v>
      </c>
      <c r="C19" s="45">
        <v>731834.84000000264</v>
      </c>
      <c r="D19" s="46">
        <f t="shared" ref="D19:D30" si="0">B19/C19</f>
        <v>0.12562686616559524</v>
      </c>
      <c r="E19" s="47"/>
      <c r="F19" s="48">
        <f t="shared" ref="F19:F30" si="1">D19/E$31</f>
        <v>1.0332014238723932</v>
      </c>
    </row>
    <row r="20" spans="1:6" x14ac:dyDescent="0.35">
      <c r="A20" s="20" t="s">
        <v>26</v>
      </c>
      <c r="B20" s="49">
        <v>16585.222500000003</v>
      </c>
      <c r="C20" s="49">
        <v>97834.622499999678</v>
      </c>
      <c r="D20" s="46">
        <f t="shared" si="0"/>
        <v>0.16952303873815283</v>
      </c>
      <c r="E20" s="47"/>
      <c r="F20" s="48">
        <f t="shared" si="1"/>
        <v>1.394219647034403</v>
      </c>
    </row>
    <row r="21" spans="1:6" x14ac:dyDescent="0.35">
      <c r="A21" s="20" t="s">
        <v>27</v>
      </c>
      <c r="B21" s="49">
        <v>23868.485000000001</v>
      </c>
      <c r="C21" s="49">
        <v>127321.8074999997</v>
      </c>
      <c r="D21" s="46">
        <f t="shared" si="0"/>
        <v>0.18746580392365272</v>
      </c>
      <c r="E21" s="47"/>
      <c r="F21" s="48">
        <f t="shared" si="1"/>
        <v>1.5417875288394778</v>
      </c>
    </row>
    <row r="22" spans="1:6" x14ac:dyDescent="0.35">
      <c r="A22" s="20" t="s">
        <v>28</v>
      </c>
      <c r="B22" s="49">
        <v>74598.540000000095</v>
      </c>
      <c r="C22" s="49">
        <v>302068.19499999925</v>
      </c>
      <c r="D22" s="46">
        <f t="shared" si="0"/>
        <v>0.24695926692977485</v>
      </c>
      <c r="E22" s="47"/>
      <c r="F22" s="48">
        <f t="shared" si="1"/>
        <v>2.0310835891901342</v>
      </c>
    </row>
    <row r="23" spans="1:6" x14ac:dyDescent="0.35">
      <c r="A23" s="20" t="s">
        <v>29</v>
      </c>
      <c r="B23" s="49">
        <v>15000.560000000001</v>
      </c>
      <c r="C23" s="49">
        <v>85371.722500000105</v>
      </c>
      <c r="D23" s="46">
        <f t="shared" si="0"/>
        <v>0.17570876586213874</v>
      </c>
      <c r="E23" s="47"/>
      <c r="F23" s="48">
        <f t="shared" si="1"/>
        <v>1.4450933356589675</v>
      </c>
    </row>
    <row r="24" spans="1:6" x14ac:dyDescent="0.35">
      <c r="A24" s="20" t="s">
        <v>30</v>
      </c>
      <c r="B24" s="49">
        <v>60131.860000000022</v>
      </c>
      <c r="C24" s="49">
        <v>258373.18500000026</v>
      </c>
      <c r="D24" s="46">
        <f t="shared" si="0"/>
        <v>0.23273258794251409</v>
      </c>
      <c r="E24" s="47"/>
      <c r="F24" s="48">
        <f t="shared" si="1"/>
        <v>1.9140781632389867</v>
      </c>
    </row>
    <row r="25" spans="1:6" x14ac:dyDescent="0.35">
      <c r="A25" s="20" t="s">
        <v>31</v>
      </c>
      <c r="B25" s="49">
        <v>35522.437499999985</v>
      </c>
      <c r="C25" s="49">
        <v>214642.48500000057</v>
      </c>
      <c r="D25" s="46">
        <f t="shared" si="0"/>
        <v>0.16549583601773848</v>
      </c>
      <c r="E25" s="47"/>
      <c r="F25" s="48">
        <f t="shared" si="1"/>
        <v>1.3610984547930065</v>
      </c>
    </row>
    <row r="26" spans="1:6" x14ac:dyDescent="0.35">
      <c r="A26" s="20" t="s">
        <v>32</v>
      </c>
      <c r="B26" s="49">
        <v>10370.162499999997</v>
      </c>
      <c r="C26" s="49">
        <v>1702289.8400000015</v>
      </c>
      <c r="D26" s="46">
        <f t="shared" si="0"/>
        <v>6.0918900273762939E-3</v>
      </c>
      <c r="E26" s="47"/>
      <c r="F26" s="48">
        <f t="shared" si="1"/>
        <v>5.0101937925145543E-2</v>
      </c>
    </row>
    <row r="27" spans="1:6" x14ac:dyDescent="0.35">
      <c r="A27" s="20" t="s">
        <v>33</v>
      </c>
      <c r="B27" s="49">
        <v>75977.819999999949</v>
      </c>
      <c r="C27" s="49">
        <v>226515.37000000058</v>
      </c>
      <c r="D27" s="46">
        <f t="shared" si="0"/>
        <v>0.335420152725176</v>
      </c>
      <c r="E27" s="47"/>
      <c r="F27" s="48">
        <f t="shared" si="1"/>
        <v>2.75861835902468</v>
      </c>
    </row>
    <row r="28" spans="1:6" x14ac:dyDescent="0.35">
      <c r="A28" s="20" t="s">
        <v>34</v>
      </c>
      <c r="B28" s="49">
        <v>12439.485000000004</v>
      </c>
      <c r="C28" s="49">
        <v>70625.732499999969</v>
      </c>
      <c r="D28" s="46">
        <f t="shared" si="0"/>
        <v>0.17613247409504756</v>
      </c>
      <c r="E28" s="47"/>
      <c r="F28" s="48">
        <f t="shared" si="1"/>
        <v>1.4485780675710953</v>
      </c>
    </row>
    <row r="29" spans="1:6" x14ac:dyDescent="0.35">
      <c r="A29" s="20" t="s">
        <v>35</v>
      </c>
      <c r="B29" s="49">
        <v>6671.7124999999987</v>
      </c>
      <c r="C29" s="49">
        <v>130613.04749999999</v>
      </c>
      <c r="D29" s="46">
        <f t="shared" si="0"/>
        <v>5.1079984945608128E-2</v>
      </c>
      <c r="E29" s="47"/>
      <c r="F29" s="48">
        <f t="shared" si="1"/>
        <v>0.42010053094547534</v>
      </c>
    </row>
    <row r="30" spans="1:6" ht="15" thickBot="1" x14ac:dyDescent="0.4">
      <c r="A30" s="50" t="s">
        <v>36</v>
      </c>
      <c r="B30" s="51">
        <v>55498.847500000018</v>
      </c>
      <c r="C30" s="51">
        <v>263737.94999999774</v>
      </c>
      <c r="D30" s="52">
        <f t="shared" si="0"/>
        <v>0.21043178465594539</v>
      </c>
      <c r="E30" s="53"/>
      <c r="F30" s="54">
        <f t="shared" si="1"/>
        <v>1.7306681776805704</v>
      </c>
    </row>
    <row r="31" spans="1:6" ht="15" thickBot="1" x14ac:dyDescent="0.4">
      <c r="A31" s="55" t="s">
        <v>37</v>
      </c>
      <c r="B31" s="56">
        <v>540292.41250000021</v>
      </c>
      <c r="C31" s="56">
        <v>4443562.9650000008</v>
      </c>
      <c r="D31" s="57"/>
      <c r="E31" s="58">
        <f>B31/C31</f>
        <v>0.12158990808854221</v>
      </c>
      <c r="F31" s="59"/>
    </row>
    <row r="33" spans="1:21" x14ac:dyDescent="0.35">
      <c r="A33" s="60" t="s">
        <v>42</v>
      </c>
      <c r="B33" s="61" t="s">
        <v>43</v>
      </c>
    </row>
    <row r="34" spans="1:21" x14ac:dyDescent="0.35">
      <c r="A34" s="18" t="s">
        <v>33</v>
      </c>
      <c r="B34" s="62">
        <v>2.75861835902468</v>
      </c>
    </row>
    <row r="35" spans="1:21" x14ac:dyDescent="0.35">
      <c r="A35" s="18" t="s">
        <v>24</v>
      </c>
      <c r="B35" s="62">
        <v>2.1837265855927956</v>
      </c>
    </row>
    <row r="36" spans="1:21" x14ac:dyDescent="0.35">
      <c r="A36" s="18" t="s">
        <v>28</v>
      </c>
      <c r="B36" s="62">
        <v>2.0310835891901342</v>
      </c>
    </row>
    <row r="37" spans="1:21" x14ac:dyDescent="0.35">
      <c r="A37" s="18" t="s">
        <v>30</v>
      </c>
      <c r="B37" s="62">
        <v>1.9140781632389867</v>
      </c>
    </row>
    <row r="38" spans="1:21" x14ac:dyDescent="0.35">
      <c r="A38" s="18" t="s">
        <v>36</v>
      </c>
      <c r="B38" s="62">
        <v>1.7306681776805704</v>
      </c>
    </row>
    <row r="39" spans="1:21" x14ac:dyDescent="0.35">
      <c r="A39" s="18" t="s">
        <v>27</v>
      </c>
      <c r="B39" s="62">
        <v>1.5417875288394778</v>
      </c>
    </row>
    <row r="40" spans="1:21" x14ac:dyDescent="0.35">
      <c r="A40" s="18" t="s">
        <v>34</v>
      </c>
      <c r="B40" s="62">
        <v>1.4485780675710953</v>
      </c>
    </row>
    <row r="41" spans="1:21" x14ac:dyDescent="0.35">
      <c r="A41" s="18" t="s">
        <v>29</v>
      </c>
      <c r="B41" s="62">
        <v>1.4450933356589675</v>
      </c>
    </row>
    <row r="42" spans="1:21" x14ac:dyDescent="0.35">
      <c r="A42" s="18" t="s">
        <v>26</v>
      </c>
      <c r="B42" s="62">
        <v>1.394219647034403</v>
      </c>
    </row>
    <row r="43" spans="1:21" x14ac:dyDescent="0.35">
      <c r="A43" s="18" t="s">
        <v>31</v>
      </c>
      <c r="B43" s="62">
        <v>1.3610984547930065</v>
      </c>
    </row>
    <row r="44" spans="1:21" x14ac:dyDescent="0.35">
      <c r="A44" s="18" t="s">
        <v>25</v>
      </c>
      <c r="B44" s="62">
        <v>1.0332014238723932</v>
      </c>
    </row>
    <row r="45" spans="1:21" x14ac:dyDescent="0.35">
      <c r="A45" s="18" t="s">
        <v>35</v>
      </c>
      <c r="B45" s="62">
        <v>0.42010053094547534</v>
      </c>
    </row>
    <row r="46" spans="1:21" x14ac:dyDescent="0.35">
      <c r="A46" s="18" t="s">
        <v>32</v>
      </c>
      <c r="B46" s="62">
        <v>5.0101937925145543E-2</v>
      </c>
    </row>
    <row r="47" spans="1:21" ht="15" thickBot="1" x14ac:dyDescent="0.4">
      <c r="A47" s="72"/>
      <c r="B47" s="73"/>
    </row>
    <row r="48" spans="1:21" ht="29" customHeight="1" x14ac:dyDescent="0.35">
      <c r="A48" s="96" t="s">
        <v>42</v>
      </c>
      <c r="B48" s="98" t="s">
        <v>44</v>
      </c>
      <c r="C48" s="99"/>
      <c r="D48" s="99"/>
      <c r="E48" s="99"/>
      <c r="F48" s="99"/>
      <c r="G48" s="99"/>
      <c r="H48" s="99"/>
      <c r="I48" s="99"/>
      <c r="J48" s="99"/>
      <c r="K48" s="100"/>
      <c r="L48" s="101" t="s">
        <v>45</v>
      </c>
      <c r="M48" s="99"/>
      <c r="N48" s="99"/>
      <c r="O48" s="99"/>
      <c r="P48" s="99"/>
      <c r="Q48" s="99"/>
      <c r="R48" s="99"/>
      <c r="S48" s="99"/>
      <c r="T48" s="99"/>
      <c r="U48" s="75"/>
    </row>
    <row r="49" spans="1:21" ht="48.5" thickBot="1" x14ac:dyDescent="0.4">
      <c r="A49" s="97"/>
      <c r="B49" s="90" t="s">
        <v>15</v>
      </c>
      <c r="C49" s="74" t="s">
        <v>16</v>
      </c>
      <c r="D49" s="74" t="s">
        <v>17</v>
      </c>
      <c r="E49" s="74" t="s">
        <v>18</v>
      </c>
      <c r="F49" s="74" t="s">
        <v>19</v>
      </c>
      <c r="G49" s="74" t="s">
        <v>20</v>
      </c>
      <c r="H49" s="74" t="s">
        <v>21</v>
      </c>
      <c r="I49" s="74" t="s">
        <v>22</v>
      </c>
      <c r="J49" s="74" t="s">
        <v>23</v>
      </c>
      <c r="K49" s="91" t="s">
        <v>38</v>
      </c>
      <c r="L49" s="86" t="s">
        <v>15</v>
      </c>
      <c r="M49" s="74" t="s">
        <v>16</v>
      </c>
      <c r="N49" s="74" t="s">
        <v>17</v>
      </c>
      <c r="O49" s="74" t="s">
        <v>18</v>
      </c>
      <c r="P49" s="74" t="s">
        <v>19</v>
      </c>
      <c r="Q49" s="74" t="s">
        <v>20</v>
      </c>
      <c r="R49" s="74" t="s">
        <v>21</v>
      </c>
      <c r="S49" s="74" t="s">
        <v>22</v>
      </c>
      <c r="T49" s="74" t="s">
        <v>23</v>
      </c>
      <c r="U49" s="76"/>
    </row>
    <row r="50" spans="1:21" x14ac:dyDescent="0.35">
      <c r="A50" s="83" t="s">
        <v>24</v>
      </c>
      <c r="B50" s="92">
        <v>61689.162500000042</v>
      </c>
      <c r="C50" s="64">
        <v>34017.989999999991</v>
      </c>
      <c r="D50" s="64">
        <v>1229.655</v>
      </c>
      <c r="E50" s="64">
        <v>13275.527500000002</v>
      </c>
      <c r="F50" s="64">
        <v>41527.667499999996</v>
      </c>
      <c r="G50" s="64">
        <v>15590.362500000007</v>
      </c>
      <c r="H50" s="64">
        <v>10920.29</v>
      </c>
      <c r="I50" s="64">
        <v>47534.257500000007</v>
      </c>
      <c r="J50" s="64">
        <v>6549.2550000000001</v>
      </c>
      <c r="K50" s="65">
        <v>232334.16749999949</v>
      </c>
      <c r="L50" s="87">
        <f>(B50/$K50)/(B$63/$K$63)</f>
        <v>2.1837265855927956</v>
      </c>
      <c r="M50" s="77">
        <f t="shared" ref="M50:U63" si="2">(C50/$K50)/(C$63/$K$63)</f>
        <v>1.1055065761656855</v>
      </c>
      <c r="N50" s="77">
        <f t="shared" si="2"/>
        <v>0.60604823262609075</v>
      </c>
      <c r="O50" s="77">
        <f t="shared" si="2"/>
        <v>0.69068828152617734</v>
      </c>
      <c r="P50" s="77">
        <f t="shared" si="2"/>
        <v>0.74119649214505412</v>
      </c>
      <c r="Q50" s="77">
        <f t="shared" si="2"/>
        <v>0.97764989616384734</v>
      </c>
      <c r="R50" s="77">
        <f t="shared" si="2"/>
        <v>0.50832877545039279</v>
      </c>
      <c r="S50" s="77">
        <f t="shared" si="2"/>
        <v>1.0185326705063109</v>
      </c>
      <c r="T50" s="77">
        <f t="shared" si="2"/>
        <v>0.54865880325849514</v>
      </c>
      <c r="U50" s="78">
        <f>(K50/$K50)/(K$63/$K$63)</f>
        <v>1</v>
      </c>
    </row>
    <row r="51" spans="1:21" x14ac:dyDescent="0.35">
      <c r="A51" s="84" t="s">
        <v>25</v>
      </c>
      <c r="B51" s="93">
        <v>91938.117500000139</v>
      </c>
      <c r="C51" s="66">
        <v>124833.12249999994</v>
      </c>
      <c r="D51" s="66">
        <v>3608.2575000000006</v>
      </c>
      <c r="E51" s="66">
        <v>53793.304999999978</v>
      </c>
      <c r="F51" s="66">
        <v>179347.72749999998</v>
      </c>
      <c r="G51" s="66">
        <v>44571.64</v>
      </c>
      <c r="H51" s="66">
        <v>60693.109999999993</v>
      </c>
      <c r="I51" s="66">
        <v>138080.82999999993</v>
      </c>
      <c r="J51" s="66">
        <v>34968.729999999996</v>
      </c>
      <c r="K51" s="67">
        <v>731834.84000000264</v>
      </c>
      <c r="L51" s="88">
        <f t="shared" ref="L51:L63" si="3">(B51/$K51)/(B$63/$K$63)</f>
        <v>1.0332014238723932</v>
      </c>
      <c r="M51" s="79">
        <f t="shared" si="2"/>
        <v>1.2879011081035416</v>
      </c>
      <c r="N51" s="79">
        <f t="shared" si="2"/>
        <v>0.56457472786029128</v>
      </c>
      <c r="O51" s="79">
        <f t="shared" si="2"/>
        <v>0.88850224703535718</v>
      </c>
      <c r="P51" s="79">
        <f t="shared" si="2"/>
        <v>1.0162292631720602</v>
      </c>
      <c r="Q51" s="79">
        <f t="shared" si="2"/>
        <v>0.88733121803014225</v>
      </c>
      <c r="R51" s="79">
        <f t="shared" si="2"/>
        <v>0.89691217019810099</v>
      </c>
      <c r="S51" s="79">
        <f t="shared" si="2"/>
        <v>0.9392941992045899</v>
      </c>
      <c r="T51" s="79">
        <f t="shared" si="2"/>
        <v>0.93001577080131992</v>
      </c>
      <c r="U51" s="80">
        <f t="shared" si="2"/>
        <v>1</v>
      </c>
    </row>
    <row r="52" spans="1:21" x14ac:dyDescent="0.35">
      <c r="A52" s="84" t="s">
        <v>26</v>
      </c>
      <c r="B52" s="94">
        <v>16585.222500000003</v>
      </c>
      <c r="C52" s="68">
        <v>16629.022499999999</v>
      </c>
      <c r="D52" s="68">
        <v>4928.3750000000009</v>
      </c>
      <c r="E52" s="68">
        <v>9510.8775000000023</v>
      </c>
      <c r="F52" s="68">
        <v>15623.982499999998</v>
      </c>
      <c r="G52" s="68">
        <v>4748.9375000000009</v>
      </c>
      <c r="H52" s="68">
        <v>5625.1924999999992</v>
      </c>
      <c r="I52" s="68">
        <v>21521.825000000004</v>
      </c>
      <c r="J52" s="68">
        <v>2661.1875</v>
      </c>
      <c r="K52" s="69">
        <v>97834.622499999678</v>
      </c>
      <c r="L52" s="88">
        <f t="shared" si="3"/>
        <v>1.394219647034403</v>
      </c>
      <c r="M52" s="79">
        <f t="shared" si="2"/>
        <v>1.2833346229255898</v>
      </c>
      <c r="N52" s="79">
        <f t="shared" si="2"/>
        <v>5.7683043126959417</v>
      </c>
      <c r="O52" s="79">
        <f t="shared" si="2"/>
        <v>1.1750907240611728</v>
      </c>
      <c r="P52" s="79">
        <f t="shared" si="2"/>
        <v>0.66222880835315689</v>
      </c>
      <c r="Q52" s="79">
        <f t="shared" si="2"/>
        <v>0.7072030225494923</v>
      </c>
      <c r="R52" s="79">
        <f t="shared" si="2"/>
        <v>0.62182534766881237</v>
      </c>
      <c r="S52" s="79">
        <f t="shared" si="2"/>
        <v>1.0951354923829335</v>
      </c>
      <c r="T52" s="79">
        <f t="shared" si="2"/>
        <v>0.52942742608514581</v>
      </c>
      <c r="U52" s="80">
        <f t="shared" si="2"/>
        <v>1</v>
      </c>
    </row>
    <row r="53" spans="1:21" x14ac:dyDescent="0.35">
      <c r="A53" s="84" t="s">
        <v>27</v>
      </c>
      <c r="B53" s="94">
        <v>23868.485000000001</v>
      </c>
      <c r="C53" s="68">
        <v>12925.669999999996</v>
      </c>
      <c r="D53" s="68">
        <v>1449.6025000000002</v>
      </c>
      <c r="E53" s="68">
        <v>15223.35749999998</v>
      </c>
      <c r="F53" s="68">
        <v>24046.104999999992</v>
      </c>
      <c r="G53" s="68">
        <v>7158.7525000000023</v>
      </c>
      <c r="H53" s="68">
        <v>7344.5400000000027</v>
      </c>
      <c r="I53" s="68">
        <v>31047.389999999992</v>
      </c>
      <c r="J53" s="68">
        <v>4257.9050000000007</v>
      </c>
      <c r="K53" s="69">
        <v>127321.8074999997</v>
      </c>
      <c r="L53" s="88">
        <f t="shared" si="3"/>
        <v>1.5417875288394778</v>
      </c>
      <c r="M53" s="79">
        <f t="shared" si="2"/>
        <v>0.76650683602259717</v>
      </c>
      <c r="N53" s="79">
        <f t="shared" si="2"/>
        <v>1.3037163906841247</v>
      </c>
      <c r="O53" s="79">
        <f t="shared" si="2"/>
        <v>1.4452768108940393</v>
      </c>
      <c r="P53" s="79">
        <f t="shared" si="2"/>
        <v>0.7831606228595821</v>
      </c>
      <c r="Q53" s="79">
        <f t="shared" si="2"/>
        <v>0.81917139812264128</v>
      </c>
      <c r="R53" s="79">
        <f t="shared" si="2"/>
        <v>0.62385751499394526</v>
      </c>
      <c r="S53" s="79">
        <f t="shared" si="2"/>
        <v>1.2139579229023716</v>
      </c>
      <c r="T53" s="79">
        <f t="shared" si="2"/>
        <v>0.65090364911431531</v>
      </c>
      <c r="U53" s="80">
        <f t="shared" si="2"/>
        <v>1</v>
      </c>
    </row>
    <row r="54" spans="1:21" x14ac:dyDescent="0.35">
      <c r="A54" s="84" t="s">
        <v>28</v>
      </c>
      <c r="B54" s="94">
        <v>74598.540000000095</v>
      </c>
      <c r="C54" s="68">
        <v>36598.892500000016</v>
      </c>
      <c r="D54" s="68">
        <v>1657.9050000000002</v>
      </c>
      <c r="E54" s="68">
        <v>24870.387500000001</v>
      </c>
      <c r="F54" s="68">
        <v>59190.237500000017</v>
      </c>
      <c r="G54" s="68">
        <v>18137.154999999999</v>
      </c>
      <c r="H54" s="68">
        <v>18952.494999999995</v>
      </c>
      <c r="I54" s="68">
        <v>57543.814999999988</v>
      </c>
      <c r="J54" s="68">
        <v>10518.767499999998</v>
      </c>
      <c r="K54" s="69">
        <v>302068.19499999925</v>
      </c>
      <c r="L54" s="88">
        <f t="shared" si="3"/>
        <v>2.0310835891901342</v>
      </c>
      <c r="M54" s="79">
        <f t="shared" si="2"/>
        <v>0.91480537365088777</v>
      </c>
      <c r="N54" s="79">
        <f t="shared" si="2"/>
        <v>0.62848024711005657</v>
      </c>
      <c r="O54" s="79">
        <f t="shared" si="2"/>
        <v>0.99522421673963157</v>
      </c>
      <c r="P54" s="79">
        <f t="shared" si="2"/>
        <v>0.81255727206230088</v>
      </c>
      <c r="Q54" s="79">
        <f t="shared" si="2"/>
        <v>0.87479117232596981</v>
      </c>
      <c r="R54" s="79">
        <f t="shared" si="2"/>
        <v>0.67855490810602237</v>
      </c>
      <c r="S54" s="79">
        <f t="shared" si="2"/>
        <v>0.94836383192146445</v>
      </c>
      <c r="T54" s="79">
        <f t="shared" si="2"/>
        <v>0.67777163514239169</v>
      </c>
      <c r="U54" s="80">
        <f t="shared" si="2"/>
        <v>1</v>
      </c>
    </row>
    <row r="55" spans="1:21" x14ac:dyDescent="0.35">
      <c r="A55" s="84" t="s">
        <v>29</v>
      </c>
      <c r="B55" s="94">
        <v>15000.560000000001</v>
      </c>
      <c r="C55" s="68">
        <v>4508.8674999999994</v>
      </c>
      <c r="D55" s="68">
        <v>165.58749999999998</v>
      </c>
      <c r="E55" s="68">
        <v>7716.0199999999986</v>
      </c>
      <c r="F55" s="68">
        <v>21092.8825</v>
      </c>
      <c r="G55" s="68">
        <v>17530.062500000007</v>
      </c>
      <c r="H55" s="68">
        <v>5561.6324999999997</v>
      </c>
      <c r="I55" s="68">
        <v>11076.047500000001</v>
      </c>
      <c r="J55" s="68">
        <v>2720.0625</v>
      </c>
      <c r="K55" s="69">
        <v>85371.722500000105</v>
      </c>
      <c r="L55" s="88">
        <f t="shared" si="3"/>
        <v>1.4450933356589675</v>
      </c>
      <c r="M55" s="79">
        <f t="shared" si="2"/>
        <v>0.39876698334429034</v>
      </c>
      <c r="N55" s="79">
        <f t="shared" si="2"/>
        <v>0.22210099131542585</v>
      </c>
      <c r="O55" s="79">
        <f t="shared" si="2"/>
        <v>1.092503115865838</v>
      </c>
      <c r="P55" s="79">
        <f t="shared" si="2"/>
        <v>1.0245444112786144</v>
      </c>
      <c r="Q55" s="79">
        <f t="shared" si="2"/>
        <v>2.9916421829993842</v>
      </c>
      <c r="R55" s="79">
        <f t="shared" si="2"/>
        <v>0.70455005014689775</v>
      </c>
      <c r="S55" s="79">
        <f t="shared" si="2"/>
        <v>0.64588038832166117</v>
      </c>
      <c r="T55" s="79">
        <f t="shared" si="2"/>
        <v>0.62013804138931006</v>
      </c>
      <c r="U55" s="80">
        <f t="shared" si="2"/>
        <v>1</v>
      </c>
    </row>
    <row r="56" spans="1:21" x14ac:dyDescent="0.35">
      <c r="A56" s="84" t="s">
        <v>30</v>
      </c>
      <c r="B56" s="94">
        <v>60131.860000000022</v>
      </c>
      <c r="C56" s="68">
        <v>22198.980000000003</v>
      </c>
      <c r="D56" s="68">
        <v>1555.0575000000001</v>
      </c>
      <c r="E56" s="68">
        <v>25207.207500000004</v>
      </c>
      <c r="F56" s="68">
        <v>54471.095000000001</v>
      </c>
      <c r="G56" s="68">
        <v>19061.975000000006</v>
      </c>
      <c r="H56" s="68">
        <v>15004.065000000002</v>
      </c>
      <c r="I56" s="68">
        <v>50467.042500000003</v>
      </c>
      <c r="J56" s="68">
        <v>10275.9025</v>
      </c>
      <c r="K56" s="69">
        <v>258373.18500000026</v>
      </c>
      <c r="L56" s="88">
        <f t="shared" si="3"/>
        <v>1.9140781632389867</v>
      </c>
      <c r="M56" s="79">
        <f t="shared" si="2"/>
        <v>0.64871112359215932</v>
      </c>
      <c r="N56" s="79">
        <f t="shared" si="2"/>
        <v>0.68918529911702386</v>
      </c>
      <c r="O56" s="79">
        <f t="shared" si="2"/>
        <v>1.179290177397248</v>
      </c>
      <c r="P56" s="79">
        <f t="shared" si="2"/>
        <v>0.874233745318579</v>
      </c>
      <c r="Q56" s="79">
        <f t="shared" si="2"/>
        <v>1.0748817385431246</v>
      </c>
      <c r="R56" s="79">
        <f t="shared" si="2"/>
        <v>0.62803681717417281</v>
      </c>
      <c r="S56" s="79">
        <f t="shared" si="2"/>
        <v>0.97239283033458213</v>
      </c>
      <c r="T56" s="79">
        <f t="shared" si="2"/>
        <v>0.77409822261437089</v>
      </c>
      <c r="U56" s="80">
        <f t="shared" si="2"/>
        <v>1</v>
      </c>
    </row>
    <row r="57" spans="1:21" x14ac:dyDescent="0.35">
      <c r="A57" s="84" t="s">
        <v>31</v>
      </c>
      <c r="B57" s="94">
        <v>35522.437499999985</v>
      </c>
      <c r="C57" s="68">
        <v>38045.759999999951</v>
      </c>
      <c r="D57" s="68">
        <v>1594.77</v>
      </c>
      <c r="E57" s="68">
        <v>21167.694999999989</v>
      </c>
      <c r="F57" s="68">
        <v>47399.149999999943</v>
      </c>
      <c r="G57" s="68">
        <v>15522.832499999993</v>
      </c>
      <c r="H57" s="68">
        <v>10797.097500000002</v>
      </c>
      <c r="I57" s="68">
        <v>37316.429999999993</v>
      </c>
      <c r="J57" s="68">
        <v>7276.3125000000018</v>
      </c>
      <c r="K57" s="69">
        <v>214642.48500000057</v>
      </c>
      <c r="L57" s="88">
        <f t="shared" si="3"/>
        <v>1.3610984547930065</v>
      </c>
      <c r="M57" s="79">
        <f t="shared" si="2"/>
        <v>1.3383088199717299</v>
      </c>
      <c r="N57" s="79">
        <f t="shared" si="2"/>
        <v>0.85078409294749702</v>
      </c>
      <c r="O57" s="79">
        <f t="shared" si="2"/>
        <v>1.1920686458982743</v>
      </c>
      <c r="P57" s="79">
        <f t="shared" si="2"/>
        <v>0.91572224694375204</v>
      </c>
      <c r="Q57" s="79">
        <f t="shared" si="2"/>
        <v>1.0536479132261236</v>
      </c>
      <c r="R57" s="79">
        <f t="shared" si="2"/>
        <v>0.54402009427195519</v>
      </c>
      <c r="S57" s="79">
        <f t="shared" si="2"/>
        <v>0.86549733178379973</v>
      </c>
      <c r="T57" s="79">
        <f t="shared" si="2"/>
        <v>0.65981044943829659</v>
      </c>
      <c r="U57" s="80">
        <f t="shared" si="2"/>
        <v>1</v>
      </c>
    </row>
    <row r="58" spans="1:21" x14ac:dyDescent="0.35">
      <c r="A58" s="84" t="s">
        <v>32</v>
      </c>
      <c r="B58" s="94">
        <v>10370.162499999997</v>
      </c>
      <c r="C58" s="68">
        <v>242730.16250000021</v>
      </c>
      <c r="D58" s="68">
        <v>14746.5825</v>
      </c>
      <c r="E58" s="68">
        <v>137726.57249999995</v>
      </c>
      <c r="F58" s="68">
        <v>482134.11249999946</v>
      </c>
      <c r="G58" s="68">
        <v>86525.58</v>
      </c>
      <c r="H58" s="68">
        <v>236090.35749999998</v>
      </c>
      <c r="I58" s="68">
        <v>369190.86499999999</v>
      </c>
      <c r="J58" s="68">
        <v>122775.44500000004</v>
      </c>
      <c r="K58" s="69">
        <v>1702289.8400000015</v>
      </c>
      <c r="L58" s="88">
        <f t="shared" si="3"/>
        <v>5.0101937925145543E-2</v>
      </c>
      <c r="M58" s="79">
        <f t="shared" si="2"/>
        <v>1.0766040355723649</v>
      </c>
      <c r="N58" s="79">
        <f t="shared" si="2"/>
        <v>0.99196162052583936</v>
      </c>
      <c r="O58" s="79">
        <f t="shared" si="2"/>
        <v>0.9779746918271216</v>
      </c>
      <c r="P58" s="79">
        <f t="shared" si="2"/>
        <v>1.1744735821517331</v>
      </c>
      <c r="Q58" s="79">
        <f t="shared" si="2"/>
        <v>0.74054463483506039</v>
      </c>
      <c r="R58" s="79">
        <f t="shared" si="2"/>
        <v>1.499920872217327</v>
      </c>
      <c r="S58" s="79">
        <f t="shared" si="2"/>
        <v>1.079689236051536</v>
      </c>
      <c r="T58" s="79">
        <f t="shared" si="2"/>
        <v>1.4037880594704504</v>
      </c>
      <c r="U58" s="80">
        <f t="shared" si="2"/>
        <v>1</v>
      </c>
    </row>
    <row r="59" spans="1:21" x14ac:dyDescent="0.35">
      <c r="A59" s="84" t="s">
        <v>33</v>
      </c>
      <c r="B59" s="94">
        <v>75977.819999999949</v>
      </c>
      <c r="C59" s="68">
        <v>20721.575000000001</v>
      </c>
      <c r="D59" s="68">
        <v>2100.2525000000001</v>
      </c>
      <c r="E59" s="68">
        <v>15635.202499999994</v>
      </c>
      <c r="F59" s="68">
        <v>41167.585000000006</v>
      </c>
      <c r="G59" s="68">
        <v>12552.919999999998</v>
      </c>
      <c r="H59" s="68">
        <v>11990.8025</v>
      </c>
      <c r="I59" s="68">
        <v>38638.212499999994</v>
      </c>
      <c r="J59" s="68">
        <v>7731</v>
      </c>
      <c r="K59" s="69">
        <v>226515.37000000058</v>
      </c>
      <c r="L59" s="88">
        <f t="shared" si="3"/>
        <v>2.75861835902468</v>
      </c>
      <c r="M59" s="79">
        <f t="shared" si="2"/>
        <v>0.69070221686968813</v>
      </c>
      <c r="N59" s="79">
        <f t="shared" si="2"/>
        <v>1.061722023250802</v>
      </c>
      <c r="O59" s="79">
        <f t="shared" si="2"/>
        <v>0.83435182077007597</v>
      </c>
      <c r="P59" s="79">
        <f t="shared" si="2"/>
        <v>0.75364463900750023</v>
      </c>
      <c r="Q59" s="79">
        <f t="shared" si="2"/>
        <v>0.80739733738453523</v>
      </c>
      <c r="R59" s="79">
        <f t="shared" si="2"/>
        <v>0.57249827136475351</v>
      </c>
      <c r="S59" s="79">
        <f t="shared" si="2"/>
        <v>0.84918181019431282</v>
      </c>
      <c r="T59" s="79">
        <f t="shared" si="2"/>
        <v>0.66429583797185288</v>
      </c>
      <c r="U59" s="80">
        <f t="shared" si="2"/>
        <v>1</v>
      </c>
    </row>
    <row r="60" spans="1:21" x14ac:dyDescent="0.35">
      <c r="A60" s="84" t="s">
        <v>34</v>
      </c>
      <c r="B60" s="94">
        <v>12439.485000000004</v>
      </c>
      <c r="C60" s="68">
        <v>5081.0899999999992</v>
      </c>
      <c r="D60" s="68">
        <v>354.24749999999995</v>
      </c>
      <c r="E60" s="68">
        <v>6058.8149999999996</v>
      </c>
      <c r="F60" s="68">
        <v>15279.540000000003</v>
      </c>
      <c r="G60" s="68">
        <v>6659.5724999999993</v>
      </c>
      <c r="H60" s="68">
        <v>3727.58</v>
      </c>
      <c r="I60" s="68">
        <v>19698.435000000001</v>
      </c>
      <c r="J60" s="68">
        <v>1326.9675000000002</v>
      </c>
      <c r="K60" s="69">
        <v>70625.732499999969</v>
      </c>
      <c r="L60" s="88">
        <f t="shared" si="3"/>
        <v>1.4485780675710953</v>
      </c>
      <c r="M60" s="79">
        <f t="shared" si="2"/>
        <v>0.54319990612278179</v>
      </c>
      <c r="N60" s="79">
        <f t="shared" si="2"/>
        <v>0.57435554804523503</v>
      </c>
      <c r="O60" s="79">
        <f t="shared" si="2"/>
        <v>1.0369745800583945</v>
      </c>
      <c r="P60" s="79">
        <f t="shared" si="2"/>
        <v>0.89713172315653378</v>
      </c>
      <c r="Q60" s="79">
        <f t="shared" si="2"/>
        <v>1.3738003222667599</v>
      </c>
      <c r="R60" s="79">
        <f t="shared" si="2"/>
        <v>0.57080479620953783</v>
      </c>
      <c r="S60" s="79">
        <f t="shared" si="2"/>
        <v>1.3885134493667861</v>
      </c>
      <c r="T60" s="79">
        <f t="shared" si="2"/>
        <v>0.36569654336012175</v>
      </c>
      <c r="U60" s="80">
        <f t="shared" si="2"/>
        <v>1</v>
      </c>
    </row>
    <row r="61" spans="1:21" x14ac:dyDescent="0.35">
      <c r="A61" s="84" t="s">
        <v>35</v>
      </c>
      <c r="B61" s="94">
        <v>6671.7124999999987</v>
      </c>
      <c r="C61" s="68">
        <v>10524.995000000001</v>
      </c>
      <c r="D61" s="68">
        <v>2756.46</v>
      </c>
      <c r="E61" s="68">
        <v>14425.4575</v>
      </c>
      <c r="F61" s="68">
        <v>33095.627499999988</v>
      </c>
      <c r="G61" s="68">
        <v>25937.092499999992</v>
      </c>
      <c r="H61" s="68">
        <v>8372.5224999999991</v>
      </c>
      <c r="I61" s="68">
        <v>22645.010000000002</v>
      </c>
      <c r="J61" s="68">
        <v>6184.17</v>
      </c>
      <c r="K61" s="69">
        <v>130613.04749999999</v>
      </c>
      <c r="L61" s="88">
        <f t="shared" si="3"/>
        <v>0.42010053094547534</v>
      </c>
      <c r="M61" s="79">
        <f t="shared" si="2"/>
        <v>0.60841666247682946</v>
      </c>
      <c r="N61" s="79">
        <f t="shared" si="2"/>
        <v>2.4165852684168962</v>
      </c>
      <c r="O61" s="79">
        <f t="shared" si="2"/>
        <v>1.3350158336529265</v>
      </c>
      <c r="P61" s="79">
        <f t="shared" si="2"/>
        <v>1.0507344135953551</v>
      </c>
      <c r="Q61" s="79">
        <f t="shared" si="2"/>
        <v>2.8931766810770538</v>
      </c>
      <c r="R61" s="79">
        <f t="shared" si="2"/>
        <v>0.6932555683136189</v>
      </c>
      <c r="S61" s="79">
        <f t="shared" si="2"/>
        <v>0.86311226156828691</v>
      </c>
      <c r="T61" s="79">
        <f t="shared" si="2"/>
        <v>0.92154891297411845</v>
      </c>
      <c r="U61" s="80">
        <f t="shared" si="2"/>
        <v>1</v>
      </c>
    </row>
    <row r="62" spans="1:21" x14ac:dyDescent="0.35">
      <c r="A62" s="84" t="s">
        <v>36</v>
      </c>
      <c r="B62" s="94">
        <v>55498.847500000018</v>
      </c>
      <c r="C62" s="68">
        <v>19709.764999999996</v>
      </c>
      <c r="D62" s="68">
        <v>2658.8424999999997</v>
      </c>
      <c r="E62" s="68">
        <v>23000.115000000005</v>
      </c>
      <c r="F62" s="68">
        <v>57198.957500000011</v>
      </c>
      <c r="G62" s="68">
        <v>30996.987500000032</v>
      </c>
      <c r="H62" s="68">
        <v>15793.437500000002</v>
      </c>
      <c r="I62" s="68">
        <v>47825.707500000004</v>
      </c>
      <c r="J62" s="68">
        <v>11055.29</v>
      </c>
      <c r="K62" s="69">
        <v>263737.94999999774</v>
      </c>
      <c r="L62" s="88">
        <f t="shared" si="3"/>
        <v>1.7306681776805704</v>
      </c>
      <c r="M62" s="79">
        <f t="shared" si="2"/>
        <v>0.56425391872090991</v>
      </c>
      <c r="N62" s="79">
        <f t="shared" si="2"/>
        <v>1.1544017531217274</v>
      </c>
      <c r="O62" s="79">
        <f t="shared" si="2"/>
        <v>1.05414599957552</v>
      </c>
      <c r="P62" s="79">
        <f t="shared" si="2"/>
        <v>0.8993409870608301</v>
      </c>
      <c r="Q62" s="79">
        <f t="shared" si="2"/>
        <v>1.7123285185215498</v>
      </c>
      <c r="R62" s="79">
        <f t="shared" si="2"/>
        <v>0.64763102534435946</v>
      </c>
      <c r="S62" s="79">
        <f t="shared" si="2"/>
        <v>0.90275543016687554</v>
      </c>
      <c r="T62" s="79">
        <f t="shared" si="2"/>
        <v>0.81587015641812832</v>
      </c>
      <c r="U62" s="80">
        <f t="shared" si="2"/>
        <v>1</v>
      </c>
    </row>
    <row r="63" spans="1:21" ht="15" thickBot="1" x14ac:dyDescent="0.4">
      <c r="A63" s="85" t="s">
        <v>37</v>
      </c>
      <c r="B63" s="95">
        <v>540292.41250000021</v>
      </c>
      <c r="C63" s="70">
        <v>588525.89249999996</v>
      </c>
      <c r="D63" s="70">
        <v>38805.595000000001</v>
      </c>
      <c r="E63" s="70">
        <v>367610.53999999992</v>
      </c>
      <c r="F63" s="70">
        <v>1071574.6699999995</v>
      </c>
      <c r="G63" s="70">
        <v>304993.87</v>
      </c>
      <c r="H63" s="70">
        <v>410873.12250000006</v>
      </c>
      <c r="I63" s="70">
        <v>892585.86750000005</v>
      </c>
      <c r="J63" s="70">
        <v>228300.99500000002</v>
      </c>
      <c r="K63" s="71">
        <v>4443562.9650000008</v>
      </c>
      <c r="L63" s="89">
        <f t="shared" si="3"/>
        <v>1</v>
      </c>
      <c r="M63" s="81">
        <f t="shared" si="2"/>
        <v>1</v>
      </c>
      <c r="N63" s="81">
        <f t="shared" si="2"/>
        <v>1</v>
      </c>
      <c r="O63" s="81">
        <f t="shared" si="2"/>
        <v>1</v>
      </c>
      <c r="P63" s="81">
        <f>(F63/$K63)/(F$63/$K$63)</f>
        <v>1</v>
      </c>
      <c r="Q63" s="81">
        <f t="shared" si="2"/>
        <v>1</v>
      </c>
      <c r="R63" s="81">
        <f t="shared" si="2"/>
        <v>1</v>
      </c>
      <c r="S63" s="81">
        <f t="shared" si="2"/>
        <v>1</v>
      </c>
      <c r="T63" s="81">
        <f t="shared" si="2"/>
        <v>1</v>
      </c>
      <c r="U63" s="82">
        <f t="shared" si="2"/>
        <v>1</v>
      </c>
    </row>
  </sheetData>
  <sortState xmlns:xlrd2="http://schemas.microsoft.com/office/spreadsheetml/2017/richdata2" ref="A34:B46">
    <sortCondition descending="1" ref="B34:B46"/>
  </sortState>
  <mergeCells count="4">
    <mergeCell ref="B48:K48"/>
    <mergeCell ref="L48:T48"/>
    <mergeCell ref="A48:A49"/>
    <mergeCell ref="U48:U49"/>
  </mergeCells>
  <conditionalFormatting sqref="B34:B4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CVw</vt:lpstr>
      <vt:lpstr>LQ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Gourzis Konstantinos</dc:creator>
  <cp:lastModifiedBy>Gourzis Konstantinos</cp:lastModifiedBy>
  <dcterms:created xsi:type="dcterms:W3CDTF">2022-04-13T11:33:08Z</dcterms:created>
  <dcterms:modified xsi:type="dcterms:W3CDTF">2022-05-05T10:48:09Z</dcterms:modified>
</cp:coreProperties>
</file>